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 activeTab="1"/>
  </bookViews>
  <sheets>
    <sheet name="31.12.2019-602" sheetId="1" state="hidden" r:id="rId1"/>
    <sheet name="3 прил 13" sheetId="2" r:id="rId2"/>
  </sheets>
  <externalReferences>
    <externalReference r:id="rId3"/>
  </externalReferences>
  <definedNames>
    <definedName name="Print_Titles" localSheetId="0">'31.12.2019-602'!$6:$6</definedName>
    <definedName name="А1">'31.12.2019-602'!$5:$5</definedName>
    <definedName name="_xlnm.Print_Area" localSheetId="1">'3 прил 13'!$A$1:$G$98</definedName>
    <definedName name="_xlnm.Print_Area" localSheetId="0">'31.12.2019-602'!$A$1:$J$21</definedName>
  </definedNames>
  <calcPr calcId="125725" iterate="1"/>
</workbook>
</file>

<file path=xl/calcChain.xml><?xml version="1.0" encoding="utf-8"?>
<calcChain xmlns="http://schemas.openxmlformats.org/spreadsheetml/2006/main">
  <c r="F9" i="2"/>
  <c r="F24"/>
  <c r="F22"/>
  <c r="F18"/>
  <c r="F92"/>
  <c r="F86"/>
  <c r="F28"/>
  <c r="F26"/>
  <c r="F20"/>
  <c r="F16"/>
  <c r="F91" l="1"/>
  <c r="F89"/>
  <c r="F87"/>
  <c r="F85"/>
  <c r="F82"/>
  <c r="F71"/>
  <c r="F31"/>
  <c r="F27"/>
  <c r="F25"/>
  <c r="F23"/>
  <c r="F21"/>
  <c r="F19"/>
  <c r="F17"/>
  <c r="F15"/>
  <c r="F19" i="1"/>
  <c r="D19"/>
  <c r="D18" s="1"/>
  <c r="D17" s="1"/>
  <c r="D16" s="1"/>
  <c r="C19"/>
  <c r="G19" s="1"/>
  <c r="E18"/>
  <c r="E16"/>
  <c r="J15"/>
  <c r="F15"/>
  <c r="E15" s="1"/>
  <c r="E12" s="1"/>
  <c r="E8" s="1"/>
  <c r="E7" s="1"/>
  <c r="E20" s="1"/>
  <c r="D15"/>
  <c r="C15"/>
  <c r="J14"/>
  <c r="F14"/>
  <c r="D14"/>
  <c r="C14"/>
  <c r="G14" s="1"/>
  <c r="J13"/>
  <c r="F13"/>
  <c r="D13"/>
  <c r="C13"/>
  <c r="G13" s="1"/>
  <c r="G11"/>
  <c r="F11"/>
  <c r="H11" s="1"/>
  <c r="D11"/>
  <c r="C11"/>
  <c r="F10"/>
  <c r="H10" s="1"/>
  <c r="D10"/>
  <c r="C10"/>
  <c r="G10" s="1"/>
  <c r="J9"/>
  <c r="F9"/>
  <c r="E9"/>
  <c r="D9"/>
  <c r="D12" l="1"/>
  <c r="C18"/>
  <c r="C17" s="1"/>
  <c r="C16" s="1"/>
  <c r="G16" s="1"/>
  <c r="D8"/>
  <c r="D7" s="1"/>
  <c r="D20" s="1"/>
  <c r="H13"/>
  <c r="H14"/>
  <c r="G15"/>
  <c r="C12"/>
  <c r="G12" s="1"/>
  <c r="H15"/>
  <c r="H19"/>
  <c r="G17"/>
  <c r="C9"/>
  <c r="C8" s="1"/>
  <c r="F12"/>
  <c r="H12" s="1"/>
  <c r="F18"/>
  <c r="G18" l="1"/>
  <c r="F8"/>
  <c r="H8" s="1"/>
  <c r="H18"/>
  <c r="F17"/>
  <c r="L8"/>
  <c r="C7"/>
  <c r="G8"/>
  <c r="H9"/>
  <c r="G9"/>
  <c r="F7" l="1"/>
  <c r="H7" s="1"/>
  <c r="C20"/>
  <c r="G20" s="1"/>
  <c r="G7"/>
  <c r="F16"/>
  <c r="H16" s="1"/>
  <c r="H17"/>
  <c r="F20" l="1"/>
  <c r="H20" s="1"/>
</calcChain>
</file>

<file path=xl/comments1.xml><?xml version="1.0" encoding="utf-8"?>
<comments xmlns="http://schemas.openxmlformats.org/spreadsheetml/2006/main">
  <authors>
    <author>tc={003F00B0-00B5-4C90-BE19-003A0021008D}</author>
  </authors>
  <commentList>
    <comment ref="C6" authorId="0">
      <text>
        <r>
          <rPr>
            <b/>
            <sz val="9"/>
            <rFont val="Tahoma"/>
            <family val="2"/>
            <charset val="204"/>
          </rPr>
          <t>Липилина Ольга Сергеевна:</t>
        </r>
        <r>
          <rPr>
            <sz val="9"/>
            <rFont val="Tahoma"/>
            <family val="2"/>
            <charset val="204"/>
          </rPr>
          <t xml:space="preserve">
Липилина:
ПО БЮДЖЕТУ (ЗАКОНУ)
</t>
        </r>
      </text>
    </comment>
  </commentList>
</comments>
</file>

<file path=xl/sharedStrings.xml><?xml version="1.0" encoding="utf-8"?>
<sst xmlns="http://schemas.openxmlformats.org/spreadsheetml/2006/main" count="386" uniqueCount="279">
  <si>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</si>
  <si>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</si>
  <si>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октябрь</t>
  </si>
  <si>
    <t>2019 года</t>
  </si>
  <si>
    <t>(по состоянию на 30.11.2019 г.)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</si>
  <si>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</si>
  <si>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</si>
  <si>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</si>
  <si>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Бюджетные ассигнования на 2019 год (тыс. рублей)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</si>
  <si>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</si>
  <si>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</si>
  <si>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</si>
  <si>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 xml:space="preserve">% выполнения </t>
  </si>
  <si>
    <t xml:space="preserve">% финансиро-вания 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</si>
  <si>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</si>
  <si>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</si>
  <si>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</si>
  <si>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</si>
  <si>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1.</t>
  </si>
  <si>
    <t>ГП СО «Обеспечение населения доступным жильем и развитие жилищно-коммунальной инфраструктуры»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</si>
  <si>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</si>
  <si>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</si>
  <si>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1.1.1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</si>
  <si>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</si>
  <si>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
</t>
  </si>
  <si>
    <t>1.1.2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</si>
  <si>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</si>
  <si>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</si>
  <si>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</si>
  <si>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</si>
  <si>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>Предоставление жилых помещений по договорам социального найма многодетным семьям</t>
  </si>
  <si>
    <t>1.2.2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</si>
  <si>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</si>
  <si>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1.2.3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</si>
  <si>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</si>
  <si>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</si>
  <si>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</si>
  <si>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</si>
  <si>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</si>
  <si>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ВСЕГО по ОБ и ФБ:</t>
  </si>
  <si>
    <t xml:space="preserve">Приложение N 10
к Положению
о системе управления государственными программами
Саратовской области
</t>
  </si>
  <si>
    <t>Сведения
о выполнении структурных элементов и контрольных событий
подпрограмм государственной программы Саратовской области
 "Развитие транспортной системы"</t>
  </si>
  <si>
    <t xml:space="preserve">Наименование государственной программы, подпрограммы, структурных элементов и контрольных событий подпрограмм
</t>
  </si>
  <si>
    <t xml:space="preserve">Ответственный исполнитель, соисполнитель, участник
</t>
  </si>
  <si>
    <t xml:space="preserve">Сведения о выполнении (невыполнении) структурных элементов, контрольных событий подпрограммы (достижение соответствующих ожидаемых непосредственных результатов) 
</t>
  </si>
  <si>
    <t xml:space="preserve">Примечание (причины недостижения ожидаемых результатов)
</t>
  </si>
  <si>
    <t>ожидаемый результат</t>
  </si>
  <si>
    <t>плановое значение</t>
  </si>
  <si>
    <t>фактическое значение</t>
  </si>
  <si>
    <t>степень выполнения, процентов</t>
  </si>
  <si>
    <t>Подпрограмма 1 "Модернизация и развитие транспортного комплекса Саратовской области"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</si>
  <si>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</si>
  <si>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</si>
  <si>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-</t>
  </si>
  <si>
    <t>Контрольное событие 1.2.1. «Возмещение недополученных доходов в связи с оказанием услуг по перевозке пассажиров и багажа внутренним водным транспортом общего пользования»</t>
  </si>
  <si>
    <t>1277 выполненных рейсов по субсидируемым социально ориентированным маршрутам речного транспорта, осуществляющим перевозки пассажиров</t>
  </si>
  <si>
    <t>Мероприятие 1.3 «Обеспечение перевозок пассажиров автомобильным транспортом»</t>
  </si>
  <si>
    <t>Контрольное событие 1.3.1 «Возмещение части затрат на выполнение работ, связанных с осуществлением регулярных перевозок по межмуниципальным маршрутам регулярных перевозок по регулируемым тарифам»</t>
  </si>
  <si>
    <t>10838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</si>
  <si>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Мероприятие 1.4 «Обеспечение перевозок пассажиров железнодорожным транспортом»</t>
  </si>
  <si>
    <t>Контрольное событие 1.4.1. «Возмещение недополученных доходов, возникающих от применения регулируемых тарифов на пассажирские перевозки, осуществляемые железнодорожным транспортом в межмуниципальном сообщении»</t>
  </si>
  <si>
    <t>19 066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</si>
  <si>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Мероприятие 1.5 «Обеспечение организации транспортного обслуживания населения на территории области»</t>
  </si>
  <si>
    <t>министерство транспорта и дорожного хозяйства области, ГКУ СО "Дирекция транспорта и дорожного хозяйства"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</si>
  <si>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</si>
  <si>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х</t>
  </si>
  <si>
    <t>Контрольное событие 1.6.1 «Обеспечение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«Бухгалтерия»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</si>
  <si>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</si>
  <si>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Из-за снижения деловой активности и в целях стабилизации финансового-экономического положения организациями транспортного комплекса пересмотрена программа приобретения автотранспортных средств в сторону уменьшения</t>
  </si>
  <si>
    <t>Контрольное событие 1.7.1. «Обновление парка подвижного состава автотранспортных предприятий области»</t>
  </si>
  <si>
    <t>187 приобретенных пассажирских автотранспортных средств организациями и предприятиями области</t>
  </si>
  <si>
    <t>Мероприятие 1.9 "Обеспечение доступности воздушных перевозок пассажиров"</t>
  </si>
  <si>
    <t>министерство транспорта и дорожного хозяйства области, предприятия и организации воздушного транспорта</t>
  </si>
  <si>
    <t>Контрольное событие 1.9.1. «Возмещение авиаперевозчикам недополученных доходов от осуществления в текущем году региональных воздушных перевозок пассажиров на территории Российской Федерации и формирование региональной  маршрутной сети»</t>
  </si>
  <si>
    <t xml:space="preserve">456 рейсов, выполняемых по субсидируемым маршрутам воздушного транспорта, осуществляющим перевозки пассажиров </t>
  </si>
  <si>
    <t xml:space="preserve">Мероприятие 1.10 «Обновление наземного электрического транспорта для обеспечения организации транспортного обслуживания населения области»
</t>
  </si>
  <si>
    <t>министерство транспорта и дорожного хозяйства области, органы местного самоуправления</t>
  </si>
  <si>
    <t xml:space="preserve">Контрольное событие 1.10.1.
«Обновление наземного электрического транспорта для
обеспечения организации
транспортного обслуживания
населения области»
</t>
  </si>
  <si>
    <t>Оплата лизинговых платежей за приоборетение в 2021 наземного электрического транспорта для обеспечения организации транспортного обслуживания населения области</t>
  </si>
  <si>
    <t>Проведена оплата лизинговых платежей за приоборетение в 2021 наземного электрического транспорта для обеспечения организации транспортного обслуживания населения области</t>
  </si>
  <si>
    <t>Мероприятие 1.14 "Обеспечение бесперебойного функционирования городского наземного электрического транспорта"</t>
  </si>
  <si>
    <t>министерство транспорта и дорожного хозяйства области, предприятия транспортного комплекса области</t>
  </si>
  <si>
    <t>Контрольное событие 1.14.1 «Предоставление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«Город Саратов»</t>
  </si>
  <si>
    <t>Мероприятие 1.17 "Реализация крупных, социально значимых проектов"</t>
  </si>
  <si>
    <t>Подпрограмма 2«Развитие и обеспечение сохранности сети автомобильных дорог Саратовской области»</t>
  </si>
  <si>
    <t>Проектная часть:</t>
  </si>
  <si>
    <t xml:space="preserve"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 </t>
  </si>
  <si>
    <t xml:space="preserve">Контрольное событие 2.1.1.1  «Строительство автодорожного путепровода р.п. Татищево 816 км ПК 10 перегона Татищево – Курдюм»
</t>
  </si>
  <si>
    <t>проведение работ по строительству автодорожного путепровода,
ввод в эксплуатацию запланирован в 2023 году
(0,4 км)</t>
  </si>
  <si>
    <t>Контрольное событие 2.1.1.2 «Реконструкция моста через р. Малый Иргиз на км 50+994 автомобильной дороги «Балаково – Духовницкое» в Духовницком районе Саратовской области</t>
  </si>
  <si>
    <t>проведение работ по установке барьерного ограждения</t>
  </si>
  <si>
    <t xml:space="preserve">Работы запланированые на 2023 г. выполнены в полном объеме </t>
  </si>
  <si>
    <t>Контрольное событие 2.1.1.3 «Строительство мостового перехода через р.Большой Иргиз на участке км 25+000-км 25+580 автомобильной дороги "Горный-Березово" в Пугачевском районе Саратовской области»</t>
  </si>
  <si>
    <t>проведение работ по строительству мостового перехода,
ввод в эксплуатацию запланирован в 2024 году
(260,6 п.м)</t>
  </si>
  <si>
    <t>Контрольное событие 2.1.1.4 «Реконструкция автомобильной дороги "Ершов-Орлов Гай" на участке моста через реку Таловка на км 29+999 в Ершовском районе Саратовской области)»</t>
  </si>
  <si>
    <t>проведение работ по реконструкции моста,
ввод в эксплуатацию запланирован в 2024 году
(50,28 п.м)</t>
  </si>
  <si>
    <t>Контрольное событие 2.1.1.5  «Реконструкция автомобильной дороги "Перелюб-Натальин Яр-Тараховка" на участке моста через овраг Широкий на км 26+114 в Перелюбском районе Саратовской области»</t>
  </si>
  <si>
    <t>проведение работ по реконструкции моста,
ввод в эксплуатацию запланирован в 2023 году
(23,28 п.м)</t>
  </si>
  <si>
    <t>Контрольное событие 2.1.1.6 «Реконструкция автоподъезда к с. Вязовка от автомобильной дороги "Р-158"Нижний Новгород-Арзамас-Саранск-Исса-Пенза-Саратов" на участке моста через р.Чекуриха на км 2+167 в Татищевском районе Саратовской области»</t>
  </si>
  <si>
    <t>проведение работ по реконструкции моста,
ввод в эксплуатацию запланирован в 2023 году
(17,1 п.м)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</si>
  <si>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</si>
  <si>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ремонт 10,8 км, проведение работ по строительству путепровода (171,2 пог. м)</t>
  </si>
  <si>
    <t xml:space="preserve">Выполнены  работы: по ремонту автомобильных дорог на протяжении 10,8 км; по строительству путепровода запланированные в 2023 г., (171,2 пог.м.) ( ввод в эксплуатацию объекта  запланирован в 2025 году)
</t>
  </si>
  <si>
    <t>Контрольное событие 2.1.2.1. «Строительство путепровода через ж.д. пути по ул. Песчано-Уметской в Ленинском районе города Саратова»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</si>
  <si>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</si>
  <si>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2.1.5.  Приведение в нормативное состояние автомобильных дорог местного значения и искусственных дорожных сооружений на них в границах городских округов области</t>
  </si>
  <si>
    <t>выполнение работ по строительству (171,2 пог. м)</t>
  </si>
  <si>
    <t>Контрольное событие 2.1.5.1. «Строительство путепровода через ж.д. пути по ул. Песчано-Уметской в Ленинском районе города Саратова» (Жасминка)</t>
  </si>
  <si>
    <t>проведение работ по строительству путепровода, ввод в эксплуатацию запланирован в 2025 году
(171,2 пог.м.)</t>
  </si>
  <si>
    <t>2.1.6. Приведение в нормативное состояние автомобильных дорог 
и искусственных сооружений 
за счет средств бюджетного кредита на опережающее финансирование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</si>
  <si>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</si>
  <si>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2.2.1. Внедрение автоматизированных технологий организации дорожного движения и контроля за соблюдением правил дорожного движения</t>
  </si>
  <si>
    <t>Приобретение и установка 5 комплексов автоматической фиксации нарушений ПДД</t>
  </si>
  <si>
    <t>Приобретено и установлено 5 комплексов автоматической фиксации нарушений ПДД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</si>
  <si>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</si>
  <si>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Установка 15 дорожных контроллеров, 36 радиолокационных детекторов, 3 метеостанций, 2 экологических станций, 
4 СТСАФНПДД</t>
  </si>
  <si>
    <t>Комплекс процессных мероприятий: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</si>
  <si>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</si>
  <si>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министерство транспорта и дорожного хозяйства области, ГКУ СО «Дирекция транспорта и дорожного хозяйства»</t>
  </si>
  <si>
    <t>Контрольное событие 2.1.1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</si>
  <si>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</si>
  <si>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заключено 3 контракта по выполнению проектно-изыскательских работ по строительству автомобильных дорог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</si>
  <si>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</si>
  <si>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Контрольное событие 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</si>
  <si>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выполнение проектно-изыскательских работ по ремонту участков дорог, ремонту мостов в текущем году и в будущие периоды</t>
  </si>
  <si>
    <t>Контрольное событие 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</si>
  <si>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проведение комплекса работ по содержанию сети автомобильных дорог общего пользования регионального значения, искусственных сооружений (мостов) на них, выполнение проектно-изыскательских работ по содержанию  автомобильных дорог общего пользования регионального значения (диагностика)</t>
  </si>
  <si>
    <t>Контрольное событие 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</si>
  <si>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</si>
  <si>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 xml:space="preserve"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</si>
  <si>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</si>
  <si>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</si>
  <si>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</si>
  <si>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2.14  «Решение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фонда»</t>
  </si>
  <si>
    <t xml:space="preserve">Мероприятие 2.4 «Приобретение дорожной эксплуатационно-строительной техники и другого имущества, необходимого 
для строительства, реконструкции, капитального ремонта, ремонта 
и содержания автомобильных дорог общего пользования регионального или межмуниципального значения за счет средств областного дорожного фонда»
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</si>
  <si>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</si>
  <si>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>Мероприятие 2.27 «Приведение в нормативное состояние автомобильных дорог общего пользования регионального и межмуниципального значения за счет средств областного дорожного фонда»</t>
  </si>
  <si>
    <t>«Мероприятие 2.31 «Осуществление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фонда»</t>
  </si>
  <si>
    <t>Подпрограмма 3 «Повышение безопасности дорожного движения в Саратовской области»</t>
  </si>
  <si>
    <t>Мероприятие 3.1 "Обеспечение функционирования автоматической системы фотовидеофиксации нарушений правил дорожного движения на территории Саратовской области";</t>
  </si>
  <si>
    <t>министерство транспорта и дорожного хозяйства области, ГКУ СО "Региональный навигационно-информационный центр"</t>
  </si>
  <si>
    <t>Контрольное событие 3.1.1. «Обеспечение функционирования автоматической системы фотовидеофиксации нарушений Правил дорожного движения путем организации мероприятий по рассылке и доставке постановлений по делам об административных правонарушениях в области дорожного движения, зафиксированных в автоматическом режиме, а также возникающих при рассмотрении жалоб на постановления по делам об административных правонарушениях и привлечении к административной ответственности лиц, уклоняющихся от уплаты административных штрафов за указанные правонарушения»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</si>
  <si>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</si>
  <si>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Контрольное событие 3.1.2. «Обеспечение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обслуживанию аппаратов видеофиксации нарушений ПДД, включая их настройку, метрологическую поверку и обновление программного обеспечения»</t>
  </si>
  <si>
    <t>Осуществление ремонта и технического обслуживание комплексов фотовидеофиксации</t>
  </si>
  <si>
    <t>Проведено техническое обслуживание и ремонт комплексов фотовидеофиксации</t>
  </si>
  <si>
    <t>Контрольное событие 3.1.3. «Обеспечение функционирования ГКУ «Региональный навигационно-информационный центр», основной целью деятельности которого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контроля»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</si>
  <si>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контроля.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</si>
  <si>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</si>
  <si>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</si>
  <si>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</si>
  <si>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</si>
  <si>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Контрольное событие 4.1.1. "Расширение внедрения и использования спутниковых  навигационных технологий системы ГЛОНАСС в деятельности транспортных предприятий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</si>
  <si>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с 14.5 минут до 14 минут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</si>
  <si>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</si>
  <si>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</si>
  <si>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Контрольное событие 5.1.1. «Приобретение пассажирского автомобильного транспорта, работающего на газомоторном топливе»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</si>
  <si>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</si>
  <si>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</si>
  <si>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Контрольное событие 5.2.2 «Реализация мероприятий по развитию рынка газомоторного топлива»
(возмещение части затрат по строительству объектов заправки транспортных средств природным газом)</t>
  </si>
  <si>
    <t>Мероприятие 5.3 «Перевод коммунальной техники на газомоторное топливо»</t>
  </si>
  <si>
    <t>министерство строительства и жилищно-коммунального хозяйства области</t>
  </si>
  <si>
    <t>Контрольное событие 5.3.1. «Перевод коммунальной техники на газомоторное топливо»</t>
  </si>
  <si>
    <t>Мероприятие 5.4 «Перевод пассажирского автомобильного транспорта на газомоторное топливо»</t>
  </si>
  <si>
    <t>Контрольное событие 5.4.1. «Перевод пассажирского автомобильного транспорта на газомоторное топливо»</t>
  </si>
  <si>
    <t xml:space="preserve">за 2023 год </t>
  </si>
  <si>
    <t>Выполнено 1104 рейса по субсидируемым социально ориентированным маршрутам речного транспорта, осуществляющим перевозки пассажиров</t>
  </si>
  <si>
    <t>Отмена рейсов по маршруту «Хвалынск-Духовницкое-Хвалынск» в связи с погодными условиями (шторм по ветру)</t>
  </si>
  <si>
    <t>19016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</si>
  <si>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Изменение маршрутов следования пригородных поездов № 6555/6556 сообщением Аткарск-Калининск-Аткарск в связи с изменением сроков производства работ на однопутном перегоне Лысые Горы - Калининск</t>
  </si>
  <si>
    <t xml:space="preserve">566 рейсов, выполняемых по субсидируемым маршрутам воздушного транспорта, осуществляющим перевозки пассажиров 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</si>
  <si>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14 минут</t>
  </si>
  <si>
    <t>449 ед. автотранспортных средств переведено на газомоторное топливо</t>
  </si>
  <si>
    <t>439 ед. автотранспортных средств переведено на газомоторное топливо</t>
  </si>
  <si>
    <t>Расчет значения результата использования субсидии, установленного в
соответствии с приложением № 2 к Соглашению о предоставлении  субсидии, производится с учетом вида
транспортного средства, указанного в приложении № 2 к Правилам предоставления
субсидии с применением соответствующих коэффициентов (К):
легковой автомобиль массой до 1800 кг – К = 1,0
легковой автомобиль массой от 1801 до 2499 кг – К = 1,26;
легковой автомобиль массой от 2500 кг – К= 1,556
легкий грузовой транспорт – К= 1,778
автобус (до 8м) – К= 2,334
автобус (свыше 8 м) – К= 4,112
грузовой автомобиль, кроме легкого грузового транспорта и магистрального тягача
(перевод в газовый и битопливный, в том числе газодизельный цикл) – К= 4,223
грузовой автомобиль, кроме легкого грузового транспорта и магистрального тягача
(перевод в газовый цикл – ремоторизация с установкой двигателя, предназначенного для
работы на природном газе) – К= 7,408
магистральный тягач – К= 5,445
Если для случаев, когда владельцем транспортного средства, переоборудованного на
использование природного газа (метана) в качестве моторного топлива, является
физическое лицо или юридическое лицо – субъект малого или среднего
предпринимательства, указанный в Правилах предоставления субсидии размер субсидии
на переоборудование, выплачиваемой лицам, осуществляющим переоборудование,
рассчитывается с применением повышающего коэффициента (Пк), то в отношении таких
транспортных средств используемый при расчете значения результата использования
субсидии коэффициент К дополнительно умножается на значение повышающего
коэффициента (Пк).                                                                                                                                                                                      Всего переоборудовано 190 транспортных средств, с учетом вышеуказанных коэффициентов 439. В связи с удешевлением стоимости переоборудования по 4 транспортным средствам, размер субсидии снизился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</si>
  <si>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за 2023 год вынесено и направлено нарушителям 3 237 822 постановлений об административных правонарушениях на сумму 2442,2  млн. рублей, (АППГ  1 284,3 постановлений)</t>
  </si>
  <si>
    <t xml:space="preserve">Региональный проект 2.1 в целях выполнения задач федерального проекта "Региональная и местная дорожная сеть"
</t>
  </si>
  <si>
    <t>Мероприятие 2.34 «Капитальный ремонт и ремонт автомобильных дорог местного значения и искусственных сооружений на них в границах городских округов области, входящих в состав Саратовской агломерации, за счет средств областного дорожного фонда»</t>
  </si>
  <si>
    <t>Мероприятие 2.35 «Капитальный ремонт, ремонт и содержание автомобильных дорог общего пользования  местного значения за счет средств областного дорожного фонда»</t>
  </si>
  <si>
    <t xml:space="preserve">министерство транспорта и дорожного хозяйства области, органы местного самоуправления области (по согласованию)
</t>
  </si>
  <si>
    <t xml:space="preserve">министерство транспорта и дорожного хозяйства области, ГКУ СО "Дирекция транспорта и дорожного хозяйства"
</t>
  </si>
  <si>
    <t>Общая готовность объекта 100 %,введено 23,28 п.м</t>
  </si>
  <si>
    <t>Общая готовность объекта 100 %, введено 17,1 п.м</t>
  </si>
  <si>
    <t xml:space="preserve">Выполнены  работы по строительству путепровода запланированные в 2023 г.,(171,2 пог.м.) ( ввод в эксплуатацию объекта  запланирован в 2024 году)
</t>
  </si>
  <si>
    <t xml:space="preserve">проведение работ по строительству путепровода, ввод в эксплуатацию запланирован в 2024 году
(171,2 пог.м.)
</t>
  </si>
  <si>
    <t>Установлено 15 дорожных контроллеров, 36 радиолокационных детекторов, 3 метеостанции, 2 экологических станций, 
4 СТСАФНПДД</t>
  </si>
  <si>
    <t>на проектно-изыскательские работы по капитальному ремонту автомобильных дорог и мостов заключено 13 контрактов</t>
  </si>
  <si>
    <t xml:space="preserve">Завершен ремонт а.д 221,460 км; искусственные сооружения:завершено строительство 1 объекта-404,6 п.м., 1 объект 260,6 п.м переходящий на 24 г., завершена реконструкция 3 объектов-40,38 п.м., 1 объект 50,28 п.м. переходящий на 24 г., завершен капремонт 1 объекта-95,4 п.м., завершен ремонт 4 объектов  -340,78 п.м., 2 объекта переходящих  334,48 п.м. на 24 г. </t>
  </si>
  <si>
    <t>проведен комплекс работ по содержанию сети автомобильных дорог общего пользования регионального значения 6 138,598 км (валка деревьев 287 602 шт., вырубка кустарников 316,02 га, установлено  дорожных знаков 2 068 шт., ямочный ремонт 938 570 м2, нанесено горизонтальной разметки 3 063 км)                                                                                                                                 На паспортизацию мостов, плановую диагностику автомобильных дорог и планово-предупредительные работы на мостах заключено 18 контрактов, из них выполнено 15 контракта.</t>
  </si>
  <si>
    <t>Общая готовность объекта 100%, ввод в эксплуатацию планируется в феврале 2024 г.</t>
  </si>
  <si>
    <t xml:space="preserve"> заключено 48 контрактов  по выполнению проектно-изыскательских работ по ремонту автомобильных дорог и мостов</t>
  </si>
  <si>
    <t xml:space="preserve">заключены 22 контракта на выполнение топографо -геодезических съемок , кадастровых работ по оформлению постоянных полос отвода автомобильных дорог </t>
  </si>
  <si>
    <t>полномочия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 реализованы в полном объеме</t>
  </si>
  <si>
    <t xml:space="preserve">
За 2023 год вынесено и направлено нарушителям 3 237 822 постановлений об административных правонарушениях на сумму 2 442,2 млн рублей, (АППГ 1 906 416 постановлений или 170%). В бюджет области за нарушение законодательства в области безопасности дорожного движения за 2023 год поступило 1 млрд. 678, 9млн. рублей (АППГ 1 млрд. 95,2  млн руб. или 153 %)
</t>
  </si>
  <si>
    <t xml:space="preserve">Обеспечение функционирования ГКУ СО "Дирекция транспорта и дорожного хозяйства"
</t>
  </si>
  <si>
    <t>Контрольное событие 1.5.1. "Обеспечение организации транспортного обслуживания населения на территории области"</t>
  </si>
  <si>
    <t xml:space="preserve">Обеспечение функционирования информационных систем и оборудования министерства транспорта и дорожного хозяйства области (ежегодно)
</t>
  </si>
  <si>
    <t xml:space="preserve">Функционирование информационных систем и оборудования министерства транспорта и дорожного хозяйства области обеспеченио
</t>
  </si>
  <si>
    <t>Предоставление поддержки муниципальным образованиям области</t>
  </si>
  <si>
    <t>Поддержка муниципальным образованиям области предоставлена</t>
  </si>
  <si>
    <t xml:space="preserve">реконструкция трамвайной инфраструктуры в городе Саратове, 15,5 км
</t>
  </si>
  <si>
    <t>0 км</t>
  </si>
  <si>
    <t>Региональный проект (программа) 1.1 в целях выполнения задач федерального проекта "Развитие общественного транспорта"</t>
  </si>
  <si>
    <t>Контрольное событие 1.1.1. «Обеспечено комплексное развитие городского электрического транспорта»</t>
  </si>
  <si>
    <t>Контрольное событие 1.1.2. «Реконструкция тяговых подстанций в г. Саратове Саратовской области»</t>
  </si>
  <si>
    <t>Контрольное событие 1.1.3. «Реконструкция трамвайных путей в г. Саратове Саратовской области»</t>
  </si>
  <si>
    <t>Обеспечение реконструкции трамвайных путей в г. Саратове Саратовской области</t>
  </si>
  <si>
    <t>Обеспечена реконструкция трамвайных путей в г. Саратове Саратовской области</t>
  </si>
  <si>
    <t>Контрольное событие 1.1.4. «Количество закупленных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них»</t>
  </si>
  <si>
    <t>Контрольное событие 1.1.5. «Количество закупленных трамваев»</t>
  </si>
  <si>
    <t xml:space="preserve">Подпрограмма 6 "Развитие зарядной инфраструктуры для быстрой зарядки электрического автомобильного транспорта"
</t>
  </si>
  <si>
    <t xml:space="preserve">Мероприятие 6.1 "Закупка оборудования для развития зарядной инфраструктуры быстрой зарядки электрического автомобильного транспорта"
</t>
  </si>
  <si>
    <t xml:space="preserve">Мероприятие 6.2 "Технологическое присоединение объектов зарядной инфраструктуры к электрическим сетям для развития зарядной инфраструктуры быстрой зарядки электрического автомобильного транспорт"
</t>
  </si>
  <si>
    <t xml:space="preserve">закупка оборудования для развития зарядной инфраструктуры быстрой зарядки электрического автомобильного транспорта
</t>
  </si>
  <si>
    <t xml:space="preserve">технологическое присоединение объектов зарядной инфраструктуры к электрическим сетям для развития зарядной инфраструктуры быстрой зарядки электрического автомобильного транспорт
</t>
  </si>
  <si>
    <t xml:space="preserve">министерство промышленности и энергетики области
</t>
  </si>
  <si>
    <t xml:space="preserve">Контрольное событие 6.1.  «Осуществлена закупка оборудования для развития зарядной инфраструктуры быстрой зарядки электрического автомобильного транспорта» </t>
  </si>
  <si>
    <t xml:space="preserve">Контрольное событие 6.2. «Осуществлено технологическое присоединение объектов зарядной инфраструктуры к электрическим сетям для развития зарядной инфраструктуры быстрой зарядки электрического автомобильного транспорт» </t>
  </si>
  <si>
    <t xml:space="preserve">Осуществлено технологическое присоединение объектов зарядной инфраструктуры к электрическим сетям для развития зарядной инфраструктуры быстрой зарядки электрического автомобильного транспорт
</t>
  </si>
  <si>
    <t xml:space="preserve">Осуществлена закупка оборудования для развития зарядной инфраструктуры быстрой зарядки электрического автомобильного транспорта
</t>
  </si>
  <si>
    <t>обеспечение комплексного развития городского электрического транспорта, 1 ед.</t>
  </si>
  <si>
    <t>Обеспечивалось комплексное развитие городского электрического транспорта в 2023 году, 1 ед.</t>
  </si>
  <si>
    <t>Обеспечение реконструкции 4 тяговых подстанция в г. Саратове Саратовской области</t>
  </si>
  <si>
    <t>Обеспечивалась реконструкция 4 тяговых подстанций в г. Саратове Саратовской области</t>
  </si>
  <si>
    <t>Количество закупленных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них, 6 ед.</t>
  </si>
  <si>
    <t>Осуществлена закупка 6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</t>
  </si>
  <si>
    <t>Количество закупленных трамваев, 6 ед.</t>
  </si>
  <si>
    <t>Осуществлена закупка 6 трамваев</t>
  </si>
  <si>
    <t xml:space="preserve">Функционирование ГКУ СО "Дирекция транспорта и дорожного хозяйства" обеспечено
</t>
  </si>
  <si>
    <r>
      <rPr>
        <i/>
        <sz val="12"/>
        <rFont val="PT Astra Serif"/>
        <family val="1"/>
        <charset val="204"/>
      </rPr>
      <t>53653 выполненны</t>
    </r>
    <r>
      <rPr>
        <i/>
        <sz val="12"/>
        <color theme="1"/>
        <rFont val="PT Astra Serif"/>
        <family val="1"/>
        <charset val="204"/>
      </rPr>
      <t>х рейсов по субсидируемым социально ориентированным маршрутам автомобильного транспорта, осуществляющим перевозки пассажиров</t>
    </r>
  </si>
  <si>
    <r>
      <rPr>
        <i/>
        <sz val="12"/>
        <rFont val="PT Astra Serif"/>
        <family val="1"/>
        <charset val="204"/>
      </rPr>
      <t>121 прио</t>
    </r>
    <r>
      <rPr>
        <i/>
        <sz val="12"/>
        <color theme="1"/>
        <rFont val="PT Astra Serif"/>
        <family val="1"/>
        <charset val="204"/>
      </rPr>
      <t>бретенных пассажирских автотранспортных средств организациями и предприятиями области</t>
    </r>
  </si>
  <si>
    <t>Мероприятие 3.3 "Обеспечение функционирования интеллектуальной транспортной системы на территории Саратовской области"</t>
  </si>
  <si>
    <t>Мероприятие 3.4 "Информационное сопровождение мероприятий в сфере повышения безопасности дорожного движения"</t>
  </si>
  <si>
    <t>Контрольное событие 3.4.1. "Информационное сопровождение мероприятий в сфере повышения безопасности дорожного движения«»</t>
  </si>
  <si>
    <t>Контрольное событие 3.2.1.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</si>
  <si>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 xml:space="preserve">аренда введенного в эксплуатацию оборудования фотовидеофиксации нарушений правил дорожного движения за счет средств областного дорожного фонда
</t>
  </si>
  <si>
    <t xml:space="preserve">обеспечение функционирования интеллектуальной транспортной системы на территории Саратовской области
</t>
  </si>
  <si>
    <t>функицонирование интеллектуальной транспортной системы на территории Саратовской области осуществлено</t>
  </si>
  <si>
    <t>количество прокатов агитационных аудиороликов - 1512 единиц</t>
  </si>
  <si>
    <t>Осуществлен прокат агитационных аудиороликов в количестве 1512 единиц</t>
  </si>
  <si>
    <t>Приобретен пассажирский автомобильный транспорт, работающеий на газомоторном топливе в количестве 1 единицы</t>
  </si>
  <si>
    <t>Приобретение пассажирского автомобильного транспорта, работающего на газомоторном топливе не менее 1 единицы</t>
  </si>
  <si>
    <t>количество газозаправочных станций на территории Саратовской области, реализующих в качестве топлива компримированный природный газ, 20 штук</t>
  </si>
  <si>
    <t>количество газозаправочных станций на территории Саратовской области, реализующих в качестве топлива компримированный природный газ, 26 штук</t>
  </si>
  <si>
    <t xml:space="preserve">количество коммунальной техники, переведенной на газомоторное топливо, не менее 1 единицы
</t>
  </si>
  <si>
    <t>Переведена 1 единица  коммунальной техникина газомоторное топливо</t>
  </si>
  <si>
    <t>приведение в нормативное состояние автомобильных дорог общего пользования регионального или межмуниципального, местного значения - 265,5 км</t>
  </si>
  <si>
    <t>приведено в нормативное состояние автомобильных дорог общего пользования регионального или межмуниципального, местного значения - 359,7 км</t>
  </si>
  <si>
    <t xml:space="preserve">приведение в нормативное состояние автомобильных дорог общего пользования регионального или межмуниципального, местного значения - 131,9 км
</t>
  </si>
  <si>
    <t>приведено в нормативное состояние автомобильных дорог общего пользования регионального или межмуниципального, местного значения - 221,5 км</t>
  </si>
  <si>
    <t>ремонт 9,4 км</t>
  </si>
  <si>
    <t>Выполнены работы по ремонту автомобильных дорогах местного значения на протяжении 12,38 км</t>
  </si>
  <si>
    <t>выполнение работ по приведению в нормативное состояние автомобильных дорог - 113,4 км</t>
  </si>
  <si>
    <t>Приведено в нормативное состояние 115 км автомобильных дорог регионального и межмуниципального значения</t>
  </si>
  <si>
    <t xml:space="preserve">создание единой интеграционной платформы управления транспортной системы
</t>
  </si>
  <si>
    <t xml:space="preserve">выполнены работы по созданию единой интеграционной платформы управления транспортной системы
</t>
  </si>
  <si>
    <t xml:space="preserve">разработка проектно-изыскательских, научно-исследовательских, опытно-конструкторских работ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- не менее 1 единицы
</t>
  </si>
  <si>
    <t xml:space="preserve">выполнены проектно-изыскательские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- 9 единиц
</t>
  </si>
  <si>
    <t xml:space="preserve">выполнение проектно-изыскательских работ по объектам капитального ремонта и ремонта участков автомобильных дорог регионального и межмуниципального значения и искусственных сооружений на них, находящихся в государственной собственности области;
проведение комплекса работ по содержанию сети автомобильных дорог общего пользования регионального значения и искусственных сооружений (мостов) на них - 6131 км
</t>
  </si>
  <si>
    <t xml:space="preserve">выполнены проектно-изыскательских работ по объектам капитального ремонта (8 единиц) и ремонта участков автомобильных дорог регионального и межмуниципального значения и искусственных сооружений на них, находящихся в государственной собственности области (47 единиц);
проведени комплекс работ по содержанию сети автомобильных дорог общего пользования регионального значения и искусственных сооружений (мостов) на них - 6138,6 км
</t>
  </si>
  <si>
    <t>Приобретен прицеп для перевозки оборудования для ремонта и обслуживания дорог</t>
  </si>
  <si>
    <t>приобретение оборудования для ремонта и обслуживания дорог - 1 единица</t>
  </si>
  <si>
    <t>приобретено оборудование для ремонта и обслуживания дорог - 1 единица</t>
  </si>
  <si>
    <t xml:space="preserve">ремонт автомобильных дорог местного значения - 4,6 км
</t>
  </si>
  <si>
    <t>выполненены работы по ремонту автомобильных дорог местного значения - 4,81 км</t>
  </si>
  <si>
    <t xml:space="preserve">выполнение работ по ремонту автомобильных дорог
</t>
  </si>
  <si>
    <t>выполнены работы по ремонту автомобильных дорог - 4,0 км</t>
  </si>
  <si>
    <t>выполнение мероприятий по приведению в нормативное состояние автомобильных дорог общего пользования регионального или межмуниципального значения</t>
  </si>
  <si>
    <t>выполнены мероприятия по приведению в нормативное состояние автомобильных дорог общего пользования  региональногоили межмуниципального значения - 52,98 км</t>
  </si>
  <si>
    <t>выполнение мероприятий по дорожной деятельности - 330 км</t>
  </si>
  <si>
    <t>выполнены мероприятия по дорожной деятельности - 350,9 км</t>
  </si>
  <si>
    <t xml:space="preserve">строительство участка автомобильной дороги по ул. Романтиков в районе строящейся школы на 550 мест в ЖК "Ласточкино" в Ленинском районе г. Саратова - 0,84 км
</t>
  </si>
  <si>
    <t>выполнение работ перенесено на 2024 г.</t>
  </si>
  <si>
    <t>ремонт путепровода "9-10" через железнодорожную дорогу на км 0+169 улицы им. Ст. Разина в Октябрьском районе г. Саратова - 122,75 п.м.</t>
  </si>
  <si>
    <t xml:space="preserve">выполнение мероприятий по капитальному ремонту и ремонту автомобильных дорог местного значения выполнение мероприятий по содержанию автомобильных дорог местного значения - 30 км
</t>
  </si>
  <si>
    <t>Выполнены мероприятия по капитальному ремонту и ремонту автомобильных дорог местного значения, 
выполнены мероприятия по содержанию автомобильных дорог местного значения - 39,3 км</t>
  </si>
  <si>
    <t xml:space="preserve">
министерство транспорта и дорожного хозяйства области, органы местного самоуправления области (по согласованию), ГКУ СО "Дирекция транспорта и дорожного хозяйства", ГКУ "Региональный навигационно-информационный центр"
</t>
  </si>
  <si>
    <t>Контрольное событие 3.3.1. "Обеспечение функционирования интеллектуальной транспортной системы на территории Саратовской области»</t>
  </si>
  <si>
    <t>Мероприятие 2.33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фонда»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</si>
</sst>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#,##0.0"/>
    <numFmt numFmtId="166" formatCode="0.0%"/>
    <numFmt numFmtId="167" formatCode="0.0"/>
  </numFmts>
  <fonts count="3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i/>
      <sz val="12"/>
      <name val="PT Astra Serif"/>
      <family val="1"/>
      <charset val="204"/>
    </font>
    <font>
      <b/>
      <i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i/>
      <sz val="10"/>
      <color theme="1"/>
      <name val="PT Astra Serif"/>
      <family val="1"/>
      <charset val="204"/>
    </font>
    <font>
      <i/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Protection="0"/>
  </cellStyleXfs>
  <cellXfs count="129">
    <xf numFmtId="0" fontId="0" fillId="0" borderId="0" xfId="0"/>
    <xf numFmtId="0" fontId="4" fillId="0" borderId="0" xfId="21" applyFont="1"/>
    <xf numFmtId="49" fontId="4" fillId="0" borderId="0" xfId="21" applyNumberFormat="1" applyFont="1"/>
    <xf numFmtId="0" fontId="5" fillId="0" borderId="0" xfId="21" applyFont="1" applyAlignment="1">
      <alignment horizontal="center" vertical="center" wrapText="1"/>
    </xf>
    <xf numFmtId="0" fontId="6" fillId="0" borderId="0" xfId="21" applyFont="1" applyAlignment="1" applyProtection="1">
      <alignment horizontal="center" vertical="center" wrapText="1"/>
      <protection locked="0"/>
    </xf>
    <xf numFmtId="49" fontId="6" fillId="0" borderId="0" xfId="21" applyNumberFormat="1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right" vertical="center" wrapText="1"/>
      <protection locked="0"/>
    </xf>
    <xf numFmtId="0" fontId="6" fillId="2" borderId="0" xfId="21" applyFont="1" applyFill="1" applyAlignment="1" applyProtection="1">
      <alignment horizontal="center" vertical="center" wrapText="1"/>
      <protection locked="0"/>
    </xf>
    <xf numFmtId="49" fontId="6" fillId="0" borderId="0" xfId="21" applyNumberFormat="1" applyFont="1" applyAlignment="1" applyProtection="1">
      <alignment vertical="center" wrapText="1"/>
      <protection locked="0"/>
    </xf>
    <xf numFmtId="0" fontId="6" fillId="0" borderId="0" xfId="21" applyFont="1" applyAlignment="1" applyProtection="1">
      <alignment vertical="center" wrapText="1"/>
      <protection locked="0"/>
    </xf>
    <xf numFmtId="0" fontId="6" fillId="0" borderId="0" xfId="21" applyFont="1" applyAlignment="1">
      <alignment horizontal="center" vertical="center" wrapText="1"/>
    </xf>
    <xf numFmtId="49" fontId="8" fillId="0" borderId="1" xfId="21" applyNumberFormat="1" applyFont="1" applyBorder="1" applyAlignment="1">
      <alignment horizontal="center" vertical="justify" wrapText="1"/>
    </xf>
    <xf numFmtId="49" fontId="5" fillId="0" borderId="2" xfId="21" applyNumberFormat="1" applyFont="1" applyBorder="1" applyAlignment="1">
      <alignment vertical="center" wrapText="1"/>
    </xf>
    <xf numFmtId="165" fontId="5" fillId="0" borderId="3" xfId="21" applyNumberFormat="1" applyFont="1" applyBorder="1" applyAlignment="1">
      <alignment vertical="center" wrapText="1"/>
    </xf>
    <xf numFmtId="0" fontId="5" fillId="0" borderId="2" xfId="21" applyFont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49" fontId="9" fillId="3" borderId="3" xfId="21" applyNumberFormat="1" applyFont="1" applyFill="1" applyBorder="1" applyAlignment="1">
      <alignment horizontal="center" vertical="center" wrapText="1"/>
    </xf>
    <xf numFmtId="0" fontId="9" fillId="3" borderId="0" xfId="21" applyFont="1" applyFill="1" applyAlignment="1">
      <alignment horizontal="left" vertical="center" wrapText="1"/>
    </xf>
    <xf numFmtId="165" fontId="10" fillId="3" borderId="3" xfId="21" applyNumberFormat="1" applyFont="1" applyFill="1" applyBorder="1" applyAlignment="1">
      <alignment horizontal="right" vertical="center"/>
    </xf>
    <xf numFmtId="10" fontId="10" fillId="3" borderId="3" xfId="21" applyNumberFormat="1" applyFont="1" applyFill="1" applyBorder="1" applyAlignment="1">
      <alignment horizontal="right" vertical="center"/>
    </xf>
    <xf numFmtId="0" fontId="4" fillId="3" borderId="3" xfId="21" applyFont="1" applyFill="1" applyBorder="1" applyAlignment="1">
      <alignment horizontal="right" vertical="center"/>
    </xf>
    <xf numFmtId="0" fontId="4" fillId="3" borderId="3" xfId="21" applyFont="1" applyFill="1" applyBorder="1" applyAlignment="1" applyProtection="1">
      <alignment wrapText="1"/>
      <protection locked="0"/>
    </xf>
    <xf numFmtId="49" fontId="8" fillId="0" borderId="3" xfId="21" applyNumberFormat="1" applyFont="1" applyBorder="1" applyAlignment="1">
      <alignment horizontal="center" vertical="center" wrapText="1"/>
    </xf>
    <xf numFmtId="0" fontId="8" fillId="0" borderId="3" xfId="21" applyFont="1" applyBorder="1" applyAlignment="1">
      <alignment horizontal="left" vertical="center" wrapText="1"/>
    </xf>
    <xf numFmtId="165" fontId="11" fillId="0" borderId="3" xfId="21" applyNumberFormat="1" applyFont="1" applyBorder="1" applyAlignment="1">
      <alignment horizontal="right" vertical="center" wrapText="1"/>
    </xf>
    <xf numFmtId="10" fontId="10" fillId="0" borderId="3" xfId="21" applyNumberFormat="1" applyFont="1" applyBorder="1" applyAlignment="1">
      <alignment horizontal="right" vertical="center"/>
    </xf>
    <xf numFmtId="0" fontId="4" fillId="0" borderId="3" xfId="21" applyFont="1" applyBorder="1" applyAlignment="1">
      <alignment horizontal="right" vertical="center"/>
    </xf>
    <xf numFmtId="4" fontId="4" fillId="0" borderId="3" xfId="21" applyNumberFormat="1" applyFont="1" applyBorder="1" applyProtection="1">
      <protection locked="0"/>
    </xf>
    <xf numFmtId="165" fontId="4" fillId="0" borderId="0" xfId="21" applyNumberFormat="1" applyFont="1"/>
    <xf numFmtId="49" fontId="8" fillId="0" borderId="3" xfId="21" applyNumberFormat="1" applyFont="1" applyBorder="1" applyAlignment="1">
      <alignment horizontal="center" vertical="center"/>
    </xf>
    <xf numFmtId="0" fontId="12" fillId="0" borderId="3" xfId="21" applyFont="1" applyBorder="1" applyAlignment="1">
      <alignment horizontal="left" vertical="center" wrapText="1"/>
    </xf>
    <xf numFmtId="4" fontId="4" fillId="0" borderId="3" xfId="21" applyNumberFormat="1" applyFont="1" applyBorder="1" applyAlignment="1">
      <alignment horizontal="right" vertical="center"/>
    </xf>
    <xf numFmtId="4" fontId="4" fillId="0" borderId="2" xfId="22" applyNumberFormat="1" applyFont="1" applyBorder="1" applyAlignment="1" applyProtection="1">
      <alignment vertical="center" wrapText="1"/>
      <protection locked="0"/>
    </xf>
    <xf numFmtId="0" fontId="13" fillId="0" borderId="3" xfId="21" applyFont="1" applyBorder="1" applyAlignment="1">
      <alignment horizontal="left" vertical="top" wrapText="1"/>
    </xf>
    <xf numFmtId="165" fontId="14" fillId="0" borderId="3" xfId="21" applyNumberFormat="1" applyFont="1" applyBorder="1" applyAlignment="1">
      <alignment horizontal="right" vertical="center"/>
    </xf>
    <xf numFmtId="10" fontId="14" fillId="0" borderId="3" xfId="21" applyNumberFormat="1" applyFont="1" applyBorder="1" applyAlignment="1">
      <alignment horizontal="right" vertical="center"/>
    </xf>
    <xf numFmtId="4" fontId="4" fillId="0" borderId="3" xfId="22" applyNumberFormat="1" applyFont="1" applyBorder="1" applyAlignment="1" applyProtection="1">
      <alignment vertical="center" wrapText="1"/>
      <protection locked="0"/>
    </xf>
    <xf numFmtId="165" fontId="14" fillId="0" borderId="3" xfId="21" applyNumberFormat="1" applyFont="1" applyBorder="1" applyAlignment="1" applyProtection="1">
      <alignment horizontal="right" vertical="center"/>
      <protection locked="0"/>
    </xf>
    <xf numFmtId="4" fontId="4" fillId="0" borderId="4" xfId="22" applyNumberFormat="1" applyFont="1" applyBorder="1" applyAlignment="1" applyProtection="1">
      <alignment vertical="center" wrapText="1"/>
      <protection locked="0"/>
    </xf>
    <xf numFmtId="0" fontId="12" fillId="0" borderId="3" xfId="21" applyFont="1" applyBorder="1" applyAlignment="1">
      <alignment wrapText="1"/>
    </xf>
    <xf numFmtId="165" fontId="11" fillId="0" borderId="3" xfId="21" applyNumberFormat="1" applyFont="1" applyBorder="1" applyAlignment="1">
      <alignment horizontal="right" vertical="center"/>
    </xf>
    <xf numFmtId="0" fontId="4" fillId="0" borderId="3" xfId="22" applyFont="1" applyBorder="1" applyProtection="1">
      <protection locked="0"/>
    </xf>
    <xf numFmtId="0" fontId="13" fillId="0" borderId="3" xfId="21" applyFont="1" applyBorder="1" applyAlignment="1">
      <alignment horizontal="left" vertical="center" wrapText="1"/>
    </xf>
    <xf numFmtId="165" fontId="14" fillId="0" borderId="3" xfId="21" applyNumberFormat="1" applyFont="1" applyBorder="1" applyAlignment="1">
      <alignment horizontal="right" vertical="center" wrapText="1"/>
    </xf>
    <xf numFmtId="165" fontId="14" fillId="0" borderId="3" xfId="21" applyNumberFormat="1" applyFont="1" applyBorder="1" applyAlignment="1" applyProtection="1">
      <alignment horizontal="right" vertical="center" wrapText="1"/>
      <protection locked="0"/>
    </xf>
    <xf numFmtId="4" fontId="4" fillId="0" borderId="3" xfId="22" applyNumberFormat="1" applyFont="1" applyBorder="1" applyAlignment="1" applyProtection="1">
      <alignment vertical="top" wrapText="1"/>
      <protection locked="0"/>
    </xf>
    <xf numFmtId="49" fontId="8" fillId="3" borderId="3" xfId="21" applyNumberFormat="1" applyFont="1" applyFill="1" applyBorder="1" applyAlignment="1">
      <alignment horizontal="center" vertical="center"/>
    </xf>
    <xf numFmtId="0" fontId="8" fillId="3" borderId="3" xfId="21" applyFont="1" applyFill="1" applyBorder="1" applyAlignment="1">
      <alignment vertical="top" wrapText="1"/>
    </xf>
    <xf numFmtId="165" fontId="11" fillId="3" borderId="3" xfId="21" applyNumberFormat="1" applyFont="1" applyFill="1" applyBorder="1" applyAlignment="1">
      <alignment horizontal="right" vertical="center" wrapText="1"/>
    </xf>
    <xf numFmtId="166" fontId="11" fillId="3" borderId="3" xfId="21" applyNumberFormat="1" applyFont="1" applyFill="1" applyBorder="1" applyAlignment="1">
      <alignment horizontal="right" vertical="center" wrapText="1"/>
    </xf>
    <xf numFmtId="0" fontId="15" fillId="3" borderId="3" xfId="21" applyFont="1" applyFill="1" applyBorder="1"/>
    <xf numFmtId="0" fontId="8" fillId="0" borderId="3" xfId="21" applyFont="1" applyBorder="1" applyAlignment="1">
      <alignment vertical="top" wrapText="1"/>
    </xf>
    <xf numFmtId="166" fontId="14" fillId="0" borderId="3" xfId="21" applyNumberFormat="1" applyFont="1" applyBorder="1" applyAlignment="1">
      <alignment horizontal="right" vertical="center" wrapText="1"/>
    </xf>
    <xf numFmtId="0" fontId="4" fillId="0" borderId="3" xfId="21" applyFont="1" applyBorder="1"/>
    <xf numFmtId="0" fontId="4" fillId="0" borderId="3" xfId="21" applyFont="1" applyBorder="1" applyAlignment="1">
      <alignment wrapText="1"/>
    </xf>
    <xf numFmtId="0" fontId="5" fillId="0" borderId="3" xfId="21" applyFont="1" applyBorder="1" applyAlignment="1">
      <alignment vertical="top" wrapText="1"/>
    </xf>
    <xf numFmtId="0" fontId="8" fillId="0" borderId="3" xfId="21" applyFont="1" applyBorder="1" applyAlignment="1">
      <alignment vertical="top"/>
    </xf>
    <xf numFmtId="166" fontId="11" fillId="0" borderId="3" xfId="21" applyNumberFormat="1" applyFont="1" applyBorder="1" applyAlignment="1">
      <alignment horizontal="right" vertical="center" wrapText="1"/>
    </xf>
    <xf numFmtId="0" fontId="15" fillId="0" borderId="3" xfId="21" applyFont="1" applyBorder="1"/>
    <xf numFmtId="0" fontId="4" fillId="0" borderId="0" xfId="21" applyFont="1" applyAlignment="1">
      <alignment wrapText="1"/>
    </xf>
    <xf numFmtId="0" fontId="0" fillId="4" borderId="0" xfId="0" applyFill="1"/>
    <xf numFmtId="0" fontId="20" fillId="4" borderId="0" xfId="0" applyFont="1" applyFill="1"/>
    <xf numFmtId="0" fontId="26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2" fontId="24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2" fontId="26" fillId="0" borderId="3" xfId="0" applyNumberFormat="1" applyFont="1" applyFill="1" applyBorder="1" applyAlignment="1">
      <alignment horizontal="center" vertical="center" wrapText="1"/>
    </xf>
    <xf numFmtId="2" fontId="24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top" wrapText="1"/>
    </xf>
    <xf numFmtId="2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/>
    <xf numFmtId="0" fontId="25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2" fontId="16" fillId="0" borderId="0" xfId="0" applyNumberFormat="1" applyFont="1" applyFill="1"/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2" fillId="0" borderId="3" xfId="29" applyFont="1" applyFill="1" applyBorder="1" applyAlignment="1">
      <alignment horizontal="center" vertical="center" wrapText="1"/>
    </xf>
    <xf numFmtId="0" fontId="31" fillId="0" borderId="3" xfId="29" applyFont="1" applyFill="1" applyBorder="1" applyAlignment="1">
      <alignment horizontal="center" vertical="center" wrapText="1"/>
    </xf>
    <xf numFmtId="0" fontId="32" fillId="0" borderId="3" xfId="45" applyFont="1" applyFill="1" applyBorder="1" applyAlignment="1">
      <alignment horizontal="center" vertical="center" wrapText="1"/>
    </xf>
    <xf numFmtId="0" fontId="34" fillId="0" borderId="3" xfId="45" applyFont="1" applyFill="1" applyBorder="1" applyAlignment="1">
      <alignment horizontal="center" vertical="center" wrapText="1"/>
    </xf>
    <xf numFmtId="0" fontId="35" fillId="0" borderId="3" xfId="45" applyFont="1" applyFill="1" applyBorder="1" applyAlignment="1">
      <alignment horizontal="center" vertical="center" wrapText="1"/>
    </xf>
    <xf numFmtId="0" fontId="35" fillId="0" borderId="3" xfId="29" applyFont="1" applyFill="1" applyBorder="1" applyAlignment="1">
      <alignment horizontal="center" vertical="center" wrapText="1"/>
    </xf>
    <xf numFmtId="2" fontId="32" fillId="0" borderId="3" xfId="29" applyNumberFormat="1" applyFont="1" applyFill="1" applyBorder="1" applyAlignment="1">
      <alignment horizontal="center" vertical="center" wrapText="1"/>
    </xf>
    <xf numFmtId="2" fontId="30" fillId="0" borderId="3" xfId="29" applyNumberFormat="1" applyFont="1" applyFill="1" applyBorder="1" applyAlignment="1">
      <alignment horizontal="center" vertical="center" wrapText="1"/>
    </xf>
    <xf numFmtId="0" fontId="30" fillId="0" borderId="3" xfId="46" applyFont="1" applyFill="1" applyBorder="1" applyAlignment="1">
      <alignment horizontal="center" vertical="center" wrapText="1"/>
    </xf>
    <xf numFmtId="0" fontId="34" fillId="0" borderId="3" xfId="46" applyFont="1" applyFill="1" applyBorder="1" applyAlignment="1">
      <alignment horizontal="center" vertical="center" wrapText="1"/>
    </xf>
    <xf numFmtId="0" fontId="30" fillId="0" borderId="3" xfId="46" applyFont="1" applyFill="1" applyBorder="1" applyAlignment="1">
      <alignment horizontal="center" vertical="center" wrapText="1"/>
    </xf>
    <xf numFmtId="0" fontId="32" fillId="0" borderId="3" xfId="46" applyFont="1" applyFill="1" applyBorder="1" applyAlignment="1">
      <alignment horizontal="center" vertical="center" wrapText="1"/>
    </xf>
    <xf numFmtId="0" fontId="31" fillId="0" borderId="3" xfId="46" applyFont="1" applyFill="1" applyBorder="1" applyAlignment="1">
      <alignment horizontal="center" vertical="center" wrapText="1"/>
    </xf>
    <xf numFmtId="0" fontId="33" fillId="0" borderId="3" xfId="46" applyFont="1" applyFill="1" applyBorder="1" applyAlignment="1" applyProtection="1">
      <alignment horizontal="center" vertical="center" wrapText="1"/>
      <protection locked="0"/>
    </xf>
    <xf numFmtId="2" fontId="33" fillId="0" borderId="3" xfId="46" applyNumberFormat="1" applyFont="1" applyFill="1" applyBorder="1" applyAlignment="1">
      <alignment horizontal="center" vertical="center" wrapText="1"/>
    </xf>
    <xf numFmtId="0" fontId="34" fillId="0" borderId="3" xfId="46" applyFont="1" applyFill="1" applyBorder="1" applyAlignment="1">
      <alignment horizontal="center" vertical="center" wrapText="1"/>
    </xf>
    <xf numFmtId="0" fontId="33" fillId="0" borderId="3" xfId="46" applyFont="1" applyFill="1" applyBorder="1" applyAlignment="1">
      <alignment horizontal="center" vertical="center" wrapText="1"/>
    </xf>
    <xf numFmtId="2" fontId="32" fillId="0" borderId="3" xfId="46" applyNumberFormat="1" applyFont="1" applyFill="1" applyBorder="1" applyAlignment="1">
      <alignment horizontal="center" vertical="center" wrapText="1"/>
    </xf>
    <xf numFmtId="2" fontId="30" fillId="0" borderId="3" xfId="46" applyNumberFormat="1" applyFont="1" applyFill="1" applyBorder="1" applyAlignment="1">
      <alignment horizontal="center" vertical="center" wrapText="1"/>
    </xf>
    <xf numFmtId="0" fontId="30" fillId="0" borderId="3" xfId="46" applyFont="1" applyFill="1" applyBorder="1" applyAlignment="1">
      <alignment horizontal="center" vertical="center" wrapText="1"/>
    </xf>
    <xf numFmtId="0" fontId="34" fillId="0" borderId="3" xfId="46" applyFont="1" applyFill="1" applyBorder="1" applyAlignment="1">
      <alignment horizontal="center" vertical="center" wrapText="1"/>
    </xf>
    <xf numFmtId="0" fontId="31" fillId="0" borderId="3" xfId="46" applyFont="1" applyFill="1" applyBorder="1" applyAlignment="1">
      <alignment horizontal="center" vertical="center" wrapText="1"/>
    </xf>
    <xf numFmtId="0" fontId="6" fillId="0" borderId="0" xfId="21" applyFont="1" applyAlignment="1" applyProtection="1">
      <alignment horizontal="center" vertical="center" wrapText="1"/>
      <protection locked="0"/>
    </xf>
    <xf numFmtId="0" fontId="7" fillId="2" borderId="0" xfId="21" applyFont="1" applyFill="1" applyAlignment="1" applyProtection="1">
      <alignment horizontal="center" vertical="center" wrapText="1"/>
      <protection locked="0"/>
    </xf>
    <xf numFmtId="0" fontId="6" fillId="0" borderId="0" xfId="21" applyFont="1" applyAlignment="1">
      <alignment horizontal="center" vertical="center" wrapText="1"/>
    </xf>
    <xf numFmtId="0" fontId="8" fillId="0" borderId="1" xfId="21" applyFont="1" applyBorder="1" applyAlignment="1">
      <alignment horizontal="righ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7" fontId="26" fillId="0" borderId="3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top" wrapText="1"/>
    </xf>
  </cellXfs>
  <cellStyles count="61">
    <cellStyle name="Excel Built-in Normal" xfId="1"/>
    <cellStyle name="Обычный" xfId="0" builtinId="0"/>
    <cellStyle name="Обычный 10" xfId="2"/>
    <cellStyle name="Обычный 10 2" xfId="46"/>
    <cellStyle name="Обычный 10 3" xfId="30"/>
    <cellStyle name="Обычный 11" xfId="3"/>
    <cellStyle name="Обычный 11 2" xfId="47"/>
    <cellStyle name="Обычный 11 3" xfId="31"/>
    <cellStyle name="Обычный 12" xfId="4"/>
    <cellStyle name="Обычный 12 2" xfId="48"/>
    <cellStyle name="Обычный 12 3" xfId="32"/>
    <cellStyle name="Обычный 13" xfId="5"/>
    <cellStyle name="Обычный 13 2" xfId="49"/>
    <cellStyle name="Обычный 13 3" xfId="33"/>
    <cellStyle name="Обычный 14" xfId="6"/>
    <cellStyle name="Обычный 14 2" xfId="50"/>
    <cellStyle name="Обычный 14 3" xfId="34"/>
    <cellStyle name="Обычный 15" xfId="7"/>
    <cellStyle name="Обычный 15 2" xfId="8"/>
    <cellStyle name="Обычный 15 2 2" xfId="52"/>
    <cellStyle name="Обычный 15 2 3" xfId="36"/>
    <cellStyle name="Обычный 15 3" xfId="51"/>
    <cellStyle name="Обычный 15 4" xfId="35"/>
    <cellStyle name="Обычный 16" xfId="9"/>
    <cellStyle name="Обычный 16 2" xfId="53"/>
    <cellStyle name="Обычный 16 3" xfId="37"/>
    <cellStyle name="Обычный 17" xfId="45"/>
    <cellStyle name="Обычный 18" xfId="29"/>
    <cellStyle name="Обычный 2" xfId="10"/>
    <cellStyle name="Обычный 2 2" xfId="11"/>
    <cellStyle name="Обычный 2 3" xfId="12"/>
    <cellStyle name="Обычный 2 4" xfId="13"/>
    <cellStyle name="Обычный 2 5" xfId="14"/>
    <cellStyle name="Обычный 2 5 2" xfId="15"/>
    <cellStyle name="Обычный 2 6" xfId="16"/>
    <cellStyle name="Обычный 2 6 2" xfId="17"/>
    <cellStyle name="Обычный 2 7" xfId="18"/>
    <cellStyle name="Обычный 2 8" xfId="19"/>
    <cellStyle name="Обычный 3" xfId="20"/>
    <cellStyle name="Обычный 3 2" xfId="54"/>
    <cellStyle name="Обычный 3 3" xfId="38"/>
    <cellStyle name="Обычный 4" xfId="21"/>
    <cellStyle name="Обычный 4 2" xfId="22"/>
    <cellStyle name="Обычный 5" xfId="23"/>
    <cellStyle name="Обычный 5 2" xfId="55"/>
    <cellStyle name="Обычный 5 3" xfId="39"/>
    <cellStyle name="Обычный 6" xfId="24"/>
    <cellStyle name="Обычный 6 2" xfId="56"/>
    <cellStyle name="Обычный 6 3" xfId="40"/>
    <cellStyle name="Обычный 7" xfId="25"/>
    <cellStyle name="Обычный 7 2" xfId="57"/>
    <cellStyle name="Обычный 7 3" xfId="41"/>
    <cellStyle name="Обычный 8" xfId="26"/>
    <cellStyle name="Обычный 8 2" xfId="58"/>
    <cellStyle name="Обычный 8 3" xfId="42"/>
    <cellStyle name="Обычный 9" xfId="27"/>
    <cellStyle name="Обычный 9 2" xfId="59"/>
    <cellStyle name="Обычный 9 3" xfId="43"/>
    <cellStyle name="Финансовый 2" xfId="28"/>
    <cellStyle name="Финансовый 2 2" xfId="60"/>
    <cellStyle name="Финансовый 2 3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rovanv\AppData\Local\Microsoft\Windows\Temporary%20Internet%20Files\Content.Outlook\2815F13O\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Липилина Ольга Сергеевна" id="{6A2C39A7-6B8C-FF3E-B217-3CC3DA449296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personId="{6A2C39A7-6B8C-FF3E-B217-3CC3DA449296}" id="{003F00B0-00B5-4C90-BE19-003A0021008D}" done="0">
    <text xml:space="preserve">Липилина:
ПО БЮДЖЕТУ (ЗАКОНУ)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workbookViewId="0">
      <pane xSplit="2" ySplit="3" topLeftCell="C4" activePane="bottomRight" state="frozen"/>
      <selection activeCell="H11" sqref="H11"/>
      <selection pane="topRight" activeCell="A4" sqref="A4"/>
      <selection pane="bottomLeft" activeCell="A4" sqref="A4"/>
      <selection pane="bottomRight" activeCell="C4" sqref="C4"/>
    </sheetView>
  </sheetViews>
  <sheetFormatPr defaultColWidth="9.140625" defaultRowHeight="21" customHeight="1"/>
  <cols>
    <col min="1" max="1" width="7.28515625" style="2" customWidth="1"/>
    <col min="2" max="2" width="50" style="1" customWidth="1"/>
    <col min="3" max="3" width="18.7109375" style="1" customWidth="1"/>
    <col min="4" max="4" width="20" style="1" customWidth="1"/>
    <col min="5" max="5" width="16.28515625" style="1" customWidth="1"/>
    <col min="6" max="6" width="15.7109375" style="1" customWidth="1"/>
    <col min="7" max="8" width="14.42578125" style="1" customWidth="1"/>
    <col min="9" max="9" width="12.5703125" style="1" customWidth="1"/>
    <col min="10" max="10" width="83.42578125" style="1" customWidth="1"/>
    <col min="11" max="11" width="3.85546875" style="1" customWidth="1"/>
    <col min="12" max="12" width="12.5703125" style="1" customWidth="1"/>
    <col min="13" max="16" width="9.140625" style="1"/>
    <col min="17" max="17" width="14.42578125" style="1" customWidth="1"/>
    <col min="18" max="18" width="9.5703125" style="1" customWidth="1"/>
    <col min="19" max="19" width="17.7109375" style="1" customWidth="1"/>
    <col min="20" max="16384" width="9.140625" style="1"/>
  </cols>
  <sheetData>
    <row r="1" spans="1:12" s="3" customFormat="1" ht="28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2" s="3" customFormat="1" ht="21" customHeight="1">
      <c r="A2" s="5"/>
      <c r="B2" s="4"/>
      <c r="C2" s="4"/>
      <c r="D2" s="6" t="s">
        <v>1</v>
      </c>
      <c r="E2" s="7" t="s">
        <v>2</v>
      </c>
      <c r="F2" s="4" t="s">
        <v>3</v>
      </c>
      <c r="G2" s="4"/>
      <c r="H2" s="4"/>
      <c r="I2" s="4"/>
      <c r="J2" s="4"/>
    </row>
    <row r="3" spans="1:12" s="3" customFormat="1" ht="21" customHeight="1">
      <c r="A3" s="8"/>
      <c r="B3" s="9"/>
      <c r="C3" s="9"/>
      <c r="D3" s="108" t="s">
        <v>4</v>
      </c>
      <c r="E3" s="108"/>
      <c r="F3" s="108"/>
      <c r="G3" s="9"/>
      <c r="H3" s="9"/>
      <c r="I3" s="9"/>
      <c r="J3" s="9"/>
    </row>
    <row r="4" spans="1:12" s="3" customFormat="1" ht="21" customHeight="1">
      <c r="A4" s="109" t="s">
        <v>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2" s="3" customFormat="1" ht="21" customHeight="1">
      <c r="A5" s="11"/>
      <c r="B5" s="10"/>
      <c r="C5" s="10"/>
      <c r="D5" s="10"/>
      <c r="E5" s="10"/>
      <c r="F5" s="10"/>
      <c r="G5" s="10"/>
      <c r="H5" s="10"/>
      <c r="I5" s="110"/>
      <c r="J5" s="110"/>
    </row>
    <row r="6" spans="1:12" s="3" customFormat="1" ht="63">
      <c r="A6" s="12" t="s">
        <v>6</v>
      </c>
      <c r="B6" s="13" t="s">
        <v>7</v>
      </c>
      <c r="C6" s="14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</row>
    <row r="7" spans="1:12" ht="63">
      <c r="A7" s="16" t="s">
        <v>16</v>
      </c>
      <c r="B7" s="17" t="s">
        <v>17</v>
      </c>
      <c r="C7" s="18" t="e">
        <f>C8</f>
        <v>#REF!</v>
      </c>
      <c r="D7" s="18" t="e">
        <f t="shared" ref="D7:F7" si="0">D8</f>
        <v>#REF!</v>
      </c>
      <c r="E7" s="18">
        <f t="shared" si="0"/>
        <v>264777.2</v>
      </c>
      <c r="F7" s="18" t="e">
        <f t="shared" si="0"/>
        <v>#REF!</v>
      </c>
      <c r="G7" s="19" t="str">
        <f t="shared" ref="G7:G15" si="1">IF(IFERROR(E7/C7,0)=0,"",IFERROR(E7/C7,0))</f>
        <v/>
      </c>
      <c r="H7" s="19" t="str">
        <f t="shared" ref="H7:H15" si="2">IF(IFERROR(F7/C7,0)=0,"",IFERROR(F7/C7,0))</f>
        <v/>
      </c>
      <c r="I7" s="20"/>
      <c r="J7" s="21"/>
    </row>
    <row r="8" spans="1:12" ht="47.25">
      <c r="A8" s="22" t="s">
        <v>18</v>
      </c>
      <c r="B8" s="23" t="s">
        <v>19</v>
      </c>
      <c r="C8" s="24" t="e">
        <f>C9+C12</f>
        <v>#REF!</v>
      </c>
      <c r="D8" s="24" t="e">
        <f t="shared" ref="D8:F8" si="3">D9+D12</f>
        <v>#REF!</v>
      </c>
      <c r="E8" s="24">
        <f t="shared" si="3"/>
        <v>264777.2</v>
      </c>
      <c r="F8" s="24" t="e">
        <f t="shared" si="3"/>
        <v>#REF!</v>
      </c>
      <c r="G8" s="25" t="str">
        <f t="shared" si="1"/>
        <v/>
      </c>
      <c r="H8" s="25" t="str">
        <f t="shared" si="2"/>
        <v/>
      </c>
      <c r="I8" s="26"/>
      <c r="J8" s="27"/>
      <c r="L8" s="28" t="e">
        <f>C8</f>
        <v>#REF!</v>
      </c>
    </row>
    <row r="9" spans="1:12" ht="63">
      <c r="A9" s="29" t="s">
        <v>20</v>
      </c>
      <c r="B9" s="30" t="s">
        <v>21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25" t="str">
        <f t="shared" si="1"/>
        <v/>
      </c>
      <c r="H9" s="25" t="str">
        <f t="shared" si="2"/>
        <v/>
      </c>
      <c r="I9" s="31"/>
      <c r="J9" s="32" t="e">
        <f>#REF!</f>
        <v>#REF!</v>
      </c>
    </row>
    <row r="10" spans="1:12" ht="72" customHeight="1">
      <c r="A10" s="29" t="s">
        <v>22</v>
      </c>
      <c r="B10" s="33" t="s">
        <v>23</v>
      </c>
      <c r="C10" s="34" t="e">
        <f>#REF!</f>
        <v>#REF!</v>
      </c>
      <c r="D10" s="34" t="e">
        <f>#REF!</f>
        <v>#REF!</v>
      </c>
      <c r="E10" s="34">
        <v>16093.3</v>
      </c>
      <c r="F10" s="34" t="e">
        <f>#REF!</f>
        <v>#REF!</v>
      </c>
      <c r="G10" s="35" t="str">
        <f t="shared" si="1"/>
        <v/>
      </c>
      <c r="H10" s="35" t="str">
        <f t="shared" si="2"/>
        <v/>
      </c>
      <c r="I10" s="31"/>
      <c r="J10" s="36" t="s">
        <v>24</v>
      </c>
    </row>
    <row r="11" spans="1:12" ht="116.25" customHeight="1">
      <c r="A11" s="29" t="s">
        <v>25</v>
      </c>
      <c r="B11" s="33" t="s">
        <v>26</v>
      </c>
      <c r="C11" s="34" t="e">
        <f>#REF!</f>
        <v>#REF!</v>
      </c>
      <c r="D11" s="34" t="e">
        <f>#REF!</f>
        <v>#REF!</v>
      </c>
      <c r="E11" s="37">
        <v>161916.70000000001</v>
      </c>
      <c r="F11" s="34" t="e">
        <f>#REF!</f>
        <v>#REF!</v>
      </c>
      <c r="G11" s="35" t="str">
        <f t="shared" si="1"/>
        <v/>
      </c>
      <c r="H11" s="35" t="str">
        <f t="shared" si="2"/>
        <v/>
      </c>
      <c r="I11" s="31"/>
      <c r="J11" s="38"/>
    </row>
    <row r="12" spans="1:12" ht="79.5" customHeight="1">
      <c r="A12" s="29" t="s">
        <v>27</v>
      </c>
      <c r="B12" s="39" t="s">
        <v>28</v>
      </c>
      <c r="C12" s="40">
        <f>C14+C15+C13</f>
        <v>165770</v>
      </c>
      <c r="D12" s="40">
        <f t="shared" ref="D12:F12" si="5">D14+D15+D13</f>
        <v>165770</v>
      </c>
      <c r="E12" s="40">
        <f t="shared" si="5"/>
        <v>86767.2</v>
      </c>
      <c r="F12" s="40" t="e">
        <f t="shared" si="5"/>
        <v>#REF!</v>
      </c>
      <c r="G12" s="25">
        <f t="shared" si="1"/>
        <v>0.52341919527055558</v>
      </c>
      <c r="H12" s="25" t="str">
        <f t="shared" si="2"/>
        <v/>
      </c>
      <c r="I12" s="31"/>
      <c r="J12" s="41"/>
    </row>
    <row r="13" spans="1:12" ht="54.75" customHeight="1">
      <c r="A13" s="29" t="s">
        <v>29</v>
      </c>
      <c r="B13" s="42" t="s">
        <v>30</v>
      </c>
      <c r="C13" s="43">
        <f>'[1]31.10.2019-378'!D155</f>
        <v>57600</v>
      </c>
      <c r="D13" s="43">
        <f>'[1]31.10.2019-378'!E155</f>
        <v>57600</v>
      </c>
      <c r="E13" s="44">
        <v>24385.599999999999</v>
      </c>
      <c r="F13" s="43" t="e">
        <f>#REF!</f>
        <v>#REF!</v>
      </c>
      <c r="G13" s="35">
        <f t="shared" si="1"/>
        <v>0.42336111111111108</v>
      </c>
      <c r="H13" s="35" t="str">
        <f t="shared" si="2"/>
        <v/>
      </c>
      <c r="I13" s="31"/>
      <c r="J13" s="45" t="e">
        <f>#REF!</f>
        <v>#REF!</v>
      </c>
    </row>
    <row r="14" spans="1:12" ht="63">
      <c r="A14" s="29" t="s">
        <v>31</v>
      </c>
      <c r="B14" s="42" t="s">
        <v>32</v>
      </c>
      <c r="C14" s="43">
        <f>'[1]31.10.2019-378'!D145</f>
        <v>106100</v>
      </c>
      <c r="D14" s="43">
        <f>'[1]31.10.2019-378'!E145</f>
        <v>106100</v>
      </c>
      <c r="E14" s="44">
        <v>62381.599999999999</v>
      </c>
      <c r="F14" s="43" t="e">
        <f>#REF!</f>
        <v>#REF!</v>
      </c>
      <c r="G14" s="35">
        <f t="shared" si="1"/>
        <v>0.58795098963242221</v>
      </c>
      <c r="H14" s="35" t="str">
        <f t="shared" si="2"/>
        <v/>
      </c>
      <c r="I14" s="31"/>
      <c r="J14" s="45" t="e">
        <f>#REF!</f>
        <v>#REF!</v>
      </c>
    </row>
    <row r="15" spans="1:12" ht="47.25">
      <c r="A15" s="29" t="s">
        <v>33</v>
      </c>
      <c r="B15" s="42" t="s">
        <v>34</v>
      </c>
      <c r="C15" s="43">
        <f>'[1]31.10.2019-378'!D160</f>
        <v>2070</v>
      </c>
      <c r="D15" s="43">
        <f>'[1]31.10.2019-378'!E160</f>
        <v>2070</v>
      </c>
      <c r="E15" s="44">
        <f>F15</f>
        <v>0</v>
      </c>
      <c r="F15" s="43">
        <f>'[1]31.10.2019-378'!F160</f>
        <v>0</v>
      </c>
      <c r="G15" s="25" t="str">
        <f t="shared" si="1"/>
        <v/>
      </c>
      <c r="H15" s="25" t="str">
        <f t="shared" si="2"/>
        <v/>
      </c>
      <c r="I15" s="31"/>
      <c r="J15" s="45" t="e">
        <f>#REF!</f>
        <v>#REF!</v>
      </c>
    </row>
    <row r="16" spans="1:12" ht="86.25" customHeight="1">
      <c r="A16" s="46" t="s">
        <v>35</v>
      </c>
      <c r="B16" s="47" t="s">
        <v>36</v>
      </c>
      <c r="C16" s="48">
        <f t="shared" ref="C16:C18" si="6">C17</f>
        <v>169265.4</v>
      </c>
      <c r="D16" s="48">
        <f t="shared" ref="D16:F18" si="7">D17</f>
        <v>169265.4</v>
      </c>
      <c r="E16" s="48">
        <f t="shared" si="7"/>
        <v>130210.1</v>
      </c>
      <c r="F16" s="48" t="e">
        <f t="shared" si="7"/>
        <v>#REF!</v>
      </c>
      <c r="G16" s="49">
        <f t="shared" ref="G16:G20" si="8">IF(IFERROR(E16/C16,0)=0,"",IFERROR(E16/C16,0))</f>
        <v>0.76926589840569903</v>
      </c>
      <c r="H16" s="49" t="str">
        <f t="shared" ref="H16:H20" si="9">IF(IFERROR(F16/C16,0)=0,"",IFERROR(F16/C16,0))</f>
        <v/>
      </c>
      <c r="I16" s="50"/>
      <c r="J16" s="50"/>
    </row>
    <row r="17" spans="1:10" ht="69.75" customHeight="1">
      <c r="A17" s="29" t="s">
        <v>18</v>
      </c>
      <c r="B17" s="51" t="s">
        <v>37</v>
      </c>
      <c r="C17" s="43">
        <f t="shared" si="6"/>
        <v>169265.4</v>
      </c>
      <c r="D17" s="43">
        <f t="shared" si="7"/>
        <v>169265.4</v>
      </c>
      <c r="E17" s="43">
        <v>130210.1</v>
      </c>
      <c r="F17" s="43" t="e">
        <f t="shared" si="7"/>
        <v>#REF!</v>
      </c>
      <c r="G17" s="52">
        <f t="shared" si="8"/>
        <v>0.76926589840569903</v>
      </c>
      <c r="H17" s="52" t="str">
        <f t="shared" si="9"/>
        <v/>
      </c>
      <c r="I17" s="53"/>
      <c r="J17" s="54"/>
    </row>
    <row r="18" spans="1:10" ht="58.5" customHeight="1">
      <c r="A18" s="29" t="s">
        <v>20</v>
      </c>
      <c r="B18" s="55" t="s">
        <v>38</v>
      </c>
      <c r="C18" s="43">
        <f t="shared" si="6"/>
        <v>169265.4</v>
      </c>
      <c r="D18" s="43">
        <f t="shared" si="7"/>
        <v>169265.4</v>
      </c>
      <c r="E18" s="43">
        <f>E19</f>
        <v>130210.1</v>
      </c>
      <c r="F18" s="43" t="e">
        <f>F19</f>
        <v>#REF!</v>
      </c>
      <c r="G18" s="52">
        <f t="shared" si="8"/>
        <v>0.76926589840569903</v>
      </c>
      <c r="H18" s="52" t="str">
        <f t="shared" si="9"/>
        <v/>
      </c>
      <c r="I18" s="53"/>
      <c r="J18" s="54"/>
    </row>
    <row r="19" spans="1:10" ht="70.5" customHeight="1">
      <c r="A19" s="29" t="s">
        <v>22</v>
      </c>
      <c r="B19" s="55" t="s">
        <v>23</v>
      </c>
      <c r="C19" s="43">
        <f>'[1]31.10.2019-378'!D122</f>
        <v>169265.4</v>
      </c>
      <c r="D19" s="43">
        <f>'[1]31.10.2019-378'!E122</f>
        <v>169265.4</v>
      </c>
      <c r="E19" s="43">
        <v>130210.1</v>
      </c>
      <c r="F19" s="43" t="e">
        <f>#REF!</f>
        <v>#REF!</v>
      </c>
      <c r="G19" s="52">
        <f t="shared" si="8"/>
        <v>0.76926589840569903</v>
      </c>
      <c r="H19" s="52" t="str">
        <f t="shared" si="9"/>
        <v/>
      </c>
      <c r="I19" s="53"/>
      <c r="J19" s="54"/>
    </row>
    <row r="20" spans="1:10" ht="21" customHeight="1">
      <c r="A20" s="29"/>
      <c r="B20" s="56" t="s">
        <v>39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7" t="str">
        <f t="shared" si="8"/>
        <v/>
      </c>
      <c r="H20" s="57" t="str">
        <f t="shared" si="9"/>
        <v/>
      </c>
      <c r="I20" s="58"/>
      <c r="J20" s="54"/>
    </row>
    <row r="21" spans="1:10" ht="21" customHeight="1">
      <c r="A21" s="29"/>
      <c r="J21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D3:F3"/>
    <mergeCell ref="A4:J4"/>
    <mergeCell ref="I5:J5"/>
  </mergeCells>
  <pageMargins left="0.19685039370078738" right="0" top="0.59055118110236238" bottom="0.19685039370078738" header="0" footer="0"/>
  <pageSetup paperSize="9" scale="5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topLeftCell="A62" zoomScale="60" zoomScaleNormal="100" zoomScalePageLayoutView="115" workbookViewId="0">
      <selection activeCell="G134" sqref="G134"/>
    </sheetView>
  </sheetViews>
  <sheetFormatPr defaultColWidth="9.140625" defaultRowHeight="15" outlineLevelRow="1"/>
  <cols>
    <col min="1" max="1" width="42.85546875" style="82" customWidth="1"/>
    <col min="2" max="2" width="33" style="80" customWidth="1"/>
    <col min="3" max="3" width="14.28515625" style="80" customWidth="1"/>
    <col min="4" max="4" width="44" style="80" customWidth="1"/>
    <col min="5" max="5" width="65" style="80" customWidth="1"/>
    <col min="6" max="6" width="18.42578125" style="81" customWidth="1"/>
    <col min="7" max="7" width="67.5703125" style="80" customWidth="1"/>
    <col min="8" max="8" width="14.42578125" customWidth="1"/>
    <col min="13" max="16384" width="9.140625" style="60"/>
  </cols>
  <sheetData>
    <row r="1" spans="1:7" ht="49.5" customHeight="1">
      <c r="A1" s="78"/>
      <c r="B1" s="79"/>
      <c r="C1" s="79"/>
      <c r="E1" s="115" t="s">
        <v>40</v>
      </c>
      <c r="F1" s="115"/>
      <c r="G1" s="115"/>
    </row>
    <row r="2" spans="1:7" ht="48.75" customHeight="1">
      <c r="A2" s="117" t="s">
        <v>41</v>
      </c>
      <c r="B2" s="117"/>
      <c r="C2" s="117"/>
      <c r="D2" s="117"/>
      <c r="E2" s="117"/>
      <c r="F2" s="117"/>
      <c r="G2" s="117"/>
    </row>
    <row r="3" spans="1:7" ht="15.75">
      <c r="A3" s="116" t="s">
        <v>165</v>
      </c>
      <c r="B3" s="116"/>
      <c r="C3" s="116"/>
      <c r="D3" s="116"/>
      <c r="E3" s="116"/>
      <c r="F3" s="116"/>
      <c r="G3" s="116"/>
    </row>
    <row r="4" spans="1:7">
      <c r="G4" s="83"/>
    </row>
    <row r="5" spans="1:7" ht="18" customHeight="1">
      <c r="A5" s="118" t="s">
        <v>42</v>
      </c>
      <c r="B5" s="118" t="s">
        <v>43</v>
      </c>
      <c r="C5" s="118" t="s">
        <v>44</v>
      </c>
      <c r="D5" s="118"/>
      <c r="E5" s="118"/>
      <c r="F5" s="118"/>
      <c r="G5" s="118" t="s">
        <v>45</v>
      </c>
    </row>
    <row r="6" spans="1:7" ht="27" customHeight="1">
      <c r="A6" s="118"/>
      <c r="B6" s="118"/>
      <c r="C6" s="118"/>
      <c r="D6" s="118"/>
      <c r="E6" s="118"/>
      <c r="F6" s="118"/>
      <c r="G6" s="118"/>
    </row>
    <row r="7" spans="1:7" ht="52.5" customHeight="1">
      <c r="A7" s="118"/>
      <c r="B7" s="118"/>
      <c r="C7" s="77" t="s">
        <v>46</v>
      </c>
      <c r="D7" s="77" t="s">
        <v>47</v>
      </c>
      <c r="E7" s="77" t="s">
        <v>48</v>
      </c>
      <c r="F7" s="64" t="s">
        <v>49</v>
      </c>
      <c r="G7" s="118"/>
    </row>
    <row r="8" spans="1:7" ht="18.75" customHeight="1">
      <c r="A8" s="118" t="s">
        <v>50</v>
      </c>
      <c r="B8" s="118"/>
      <c r="C8" s="118"/>
      <c r="D8" s="118"/>
      <c r="E8" s="118"/>
      <c r="F8" s="118"/>
      <c r="G8" s="118"/>
    </row>
    <row r="9" spans="1:7" ht="78" customHeight="1">
      <c r="A9" s="77" t="s">
        <v>202</v>
      </c>
      <c r="B9" s="112" t="s">
        <v>52</v>
      </c>
      <c r="C9" s="63"/>
      <c r="D9" s="65" t="s">
        <v>53</v>
      </c>
      <c r="E9" s="65" t="s">
        <v>53</v>
      </c>
      <c r="F9" s="66">
        <f>SUM(F10:F14)/5</f>
        <v>80</v>
      </c>
      <c r="G9" s="63"/>
    </row>
    <row r="10" spans="1:7" ht="70.5" customHeight="1">
      <c r="A10" s="62" t="s">
        <v>203</v>
      </c>
      <c r="B10" s="119"/>
      <c r="C10" s="63"/>
      <c r="D10" s="67" t="s">
        <v>220</v>
      </c>
      <c r="E10" s="67" t="s">
        <v>221</v>
      </c>
      <c r="F10" s="67">
        <v>100</v>
      </c>
      <c r="G10" s="63"/>
    </row>
    <row r="11" spans="1:7" ht="58.5" customHeight="1">
      <c r="A11" s="62" t="s">
        <v>204</v>
      </c>
      <c r="B11" s="119"/>
      <c r="C11" s="63"/>
      <c r="D11" s="67" t="s">
        <v>222</v>
      </c>
      <c r="E11" s="67" t="s">
        <v>223</v>
      </c>
      <c r="F11" s="67">
        <v>100</v>
      </c>
      <c r="G11" s="63"/>
    </row>
    <row r="12" spans="1:7" ht="57.75" customHeight="1">
      <c r="A12" s="62" t="s">
        <v>205</v>
      </c>
      <c r="B12" s="119"/>
      <c r="C12" s="63"/>
      <c r="D12" s="67" t="s">
        <v>206</v>
      </c>
      <c r="E12" s="67" t="s">
        <v>207</v>
      </c>
      <c r="F12" s="67">
        <v>0</v>
      </c>
      <c r="G12" s="63"/>
    </row>
    <row r="13" spans="1:7" ht="102.75" customHeight="1">
      <c r="A13" s="62" t="s">
        <v>208</v>
      </c>
      <c r="B13" s="119"/>
      <c r="C13" s="63"/>
      <c r="D13" s="67" t="s">
        <v>224</v>
      </c>
      <c r="E13" s="67" t="s">
        <v>225</v>
      </c>
      <c r="F13" s="67">
        <v>100</v>
      </c>
      <c r="G13" s="63"/>
    </row>
    <row r="14" spans="1:7" ht="56.25" customHeight="1">
      <c r="A14" s="62" t="s">
        <v>209</v>
      </c>
      <c r="B14" s="119"/>
      <c r="C14" s="63"/>
      <c r="D14" s="65" t="s">
        <v>226</v>
      </c>
      <c r="E14" s="67" t="s">
        <v>227</v>
      </c>
      <c r="F14" s="67">
        <v>100</v>
      </c>
      <c r="G14" s="63"/>
    </row>
    <row r="15" spans="1:7" ht="51.75" customHeight="1">
      <c r="A15" s="77" t="s">
        <v>51</v>
      </c>
      <c r="B15" s="111" t="s">
        <v>52</v>
      </c>
      <c r="C15" s="67"/>
      <c r="D15" s="63" t="s">
        <v>53</v>
      </c>
      <c r="E15" s="63" t="s">
        <v>53</v>
      </c>
      <c r="F15" s="64">
        <f>F16</f>
        <v>86.452623335943613</v>
      </c>
      <c r="G15" s="111" t="s">
        <v>167</v>
      </c>
    </row>
    <row r="16" spans="1:7" ht="101.25" customHeight="1">
      <c r="A16" s="62" t="s">
        <v>54</v>
      </c>
      <c r="B16" s="111"/>
      <c r="C16" s="67"/>
      <c r="D16" s="62" t="s">
        <v>55</v>
      </c>
      <c r="E16" s="62" t="s">
        <v>166</v>
      </c>
      <c r="F16" s="68">
        <f>1104/1277*100</f>
        <v>86.452623335943613</v>
      </c>
      <c r="G16" s="111"/>
    </row>
    <row r="17" spans="1:7" ht="56.25" customHeight="1">
      <c r="A17" s="77" t="s">
        <v>56</v>
      </c>
      <c r="B17" s="111" t="s">
        <v>52</v>
      </c>
      <c r="C17" s="67"/>
      <c r="D17" s="63" t="s">
        <v>53</v>
      </c>
      <c r="E17" s="63" t="s">
        <v>53</v>
      </c>
      <c r="F17" s="64">
        <f>F18</f>
        <v>100</v>
      </c>
      <c r="G17" s="111"/>
    </row>
    <row r="18" spans="1:7" ht="99.75" customHeight="1">
      <c r="A18" s="62" t="s">
        <v>57</v>
      </c>
      <c r="B18" s="111"/>
      <c r="C18" s="67"/>
      <c r="D18" s="62" t="s">
        <v>58</v>
      </c>
      <c r="E18" s="62" t="s">
        <v>229</v>
      </c>
      <c r="F18" s="68">
        <f>10838/10838*100</f>
        <v>100</v>
      </c>
      <c r="G18" s="111"/>
    </row>
    <row r="19" spans="1:7" ht="68.25" customHeight="1">
      <c r="A19" s="77" t="s">
        <v>59</v>
      </c>
      <c r="B19" s="111" t="s">
        <v>52</v>
      </c>
      <c r="C19" s="67"/>
      <c r="D19" s="63" t="s">
        <v>53</v>
      </c>
      <c r="E19" s="63" t="s">
        <v>53</v>
      </c>
      <c r="F19" s="69">
        <f>F20</f>
        <v>99.737753068289109</v>
      </c>
      <c r="G19" s="111" t="s">
        <v>169</v>
      </c>
    </row>
    <row r="20" spans="1:7" ht="112.5" customHeight="1">
      <c r="A20" s="62" t="s">
        <v>60</v>
      </c>
      <c r="B20" s="111"/>
      <c r="C20" s="67"/>
      <c r="D20" s="62" t="s">
        <v>61</v>
      </c>
      <c r="E20" s="62" t="s">
        <v>168</v>
      </c>
      <c r="F20" s="68">
        <f>19016/19066*100</f>
        <v>99.737753068289109</v>
      </c>
      <c r="G20" s="111"/>
    </row>
    <row r="21" spans="1:7" ht="66.75" customHeight="1">
      <c r="A21" s="77" t="s">
        <v>62</v>
      </c>
      <c r="B21" s="111" t="s">
        <v>63</v>
      </c>
      <c r="C21" s="67"/>
      <c r="D21" s="63" t="s">
        <v>53</v>
      </c>
      <c r="E21" s="63" t="s">
        <v>53</v>
      </c>
      <c r="F21" s="69">
        <f>F22</f>
        <v>100</v>
      </c>
      <c r="G21" s="111"/>
    </row>
    <row r="22" spans="1:7" ht="66" customHeight="1">
      <c r="A22" s="62" t="s">
        <v>195</v>
      </c>
      <c r="B22" s="111"/>
      <c r="C22" s="67"/>
      <c r="D22" s="62" t="s">
        <v>194</v>
      </c>
      <c r="E22" s="62" t="s">
        <v>228</v>
      </c>
      <c r="F22" s="68">
        <f>1/1*100</f>
        <v>100</v>
      </c>
      <c r="G22" s="111"/>
    </row>
    <row r="23" spans="1:7" ht="98.25" customHeight="1">
      <c r="A23" s="77" t="s">
        <v>64</v>
      </c>
      <c r="B23" s="111" t="s">
        <v>52</v>
      </c>
      <c r="C23" s="67"/>
      <c r="D23" s="63" t="s">
        <v>53</v>
      </c>
      <c r="E23" s="63" t="s">
        <v>53</v>
      </c>
      <c r="F23" s="69">
        <f>F24</f>
        <v>100</v>
      </c>
      <c r="G23" s="111" t="s">
        <v>65</v>
      </c>
    </row>
    <row r="24" spans="1:7" ht="147.75" customHeight="1">
      <c r="A24" s="62" t="s">
        <v>66</v>
      </c>
      <c r="B24" s="111"/>
      <c r="C24" s="67"/>
      <c r="D24" s="62" t="s">
        <v>196</v>
      </c>
      <c r="E24" s="62" t="s">
        <v>197</v>
      </c>
      <c r="F24" s="68">
        <f>1/1*100</f>
        <v>100</v>
      </c>
      <c r="G24" s="111"/>
    </row>
    <row r="25" spans="1:7" ht="87" customHeight="1">
      <c r="A25" s="77" t="s">
        <v>67</v>
      </c>
      <c r="B25" s="111" t="s">
        <v>52</v>
      </c>
      <c r="C25" s="67"/>
      <c r="D25" s="63" t="s">
        <v>53</v>
      </c>
      <c r="E25" s="63" t="s">
        <v>53</v>
      </c>
      <c r="F25" s="69">
        <f>F26</f>
        <v>64.705882352941174</v>
      </c>
      <c r="G25" s="111" t="s">
        <v>68</v>
      </c>
    </row>
    <row r="26" spans="1:7" ht="64.5" customHeight="1">
      <c r="A26" s="62" t="s">
        <v>69</v>
      </c>
      <c r="B26" s="111"/>
      <c r="C26" s="67"/>
      <c r="D26" s="62" t="s">
        <v>70</v>
      </c>
      <c r="E26" s="62" t="s">
        <v>230</v>
      </c>
      <c r="F26" s="68">
        <f>121/187*100</f>
        <v>64.705882352941174</v>
      </c>
      <c r="G26" s="111"/>
    </row>
    <row r="27" spans="1:7" ht="48.75" customHeight="1">
      <c r="A27" s="77" t="s">
        <v>71</v>
      </c>
      <c r="B27" s="111" t="s">
        <v>72</v>
      </c>
      <c r="C27" s="67"/>
      <c r="D27" s="63" t="s">
        <v>53</v>
      </c>
      <c r="E27" s="63" t="s">
        <v>53</v>
      </c>
      <c r="F27" s="69">
        <f>F28</f>
        <v>124.12280701754386</v>
      </c>
      <c r="G27" s="111"/>
    </row>
    <row r="28" spans="1:7" ht="131.25" customHeight="1">
      <c r="A28" s="62" t="s">
        <v>73</v>
      </c>
      <c r="B28" s="111"/>
      <c r="C28" s="67"/>
      <c r="D28" s="62" t="s">
        <v>74</v>
      </c>
      <c r="E28" s="62" t="s">
        <v>170</v>
      </c>
      <c r="F28" s="68">
        <f>566/456*100</f>
        <v>124.12280701754386</v>
      </c>
      <c r="G28" s="111"/>
    </row>
    <row r="29" spans="1:7" ht="71.25" customHeight="1">
      <c r="A29" s="70" t="s">
        <v>75</v>
      </c>
      <c r="B29" s="111" t="s">
        <v>76</v>
      </c>
      <c r="C29" s="67"/>
      <c r="D29" s="63" t="s">
        <v>53</v>
      </c>
      <c r="E29" s="63" t="s">
        <v>53</v>
      </c>
      <c r="F29" s="120">
        <v>100</v>
      </c>
      <c r="G29" s="67"/>
    </row>
    <row r="30" spans="1:7" ht="98.25" customHeight="1">
      <c r="A30" s="62" t="s">
        <v>77</v>
      </c>
      <c r="B30" s="111"/>
      <c r="C30" s="67"/>
      <c r="D30" s="62" t="s">
        <v>78</v>
      </c>
      <c r="E30" s="62" t="s">
        <v>79</v>
      </c>
      <c r="F30" s="120"/>
      <c r="G30" s="67"/>
    </row>
    <row r="31" spans="1:7" ht="73.5" customHeight="1">
      <c r="A31" s="77" t="s">
        <v>80</v>
      </c>
      <c r="B31" s="111" t="s">
        <v>81</v>
      </c>
      <c r="C31" s="67"/>
      <c r="D31" s="63" t="s">
        <v>53</v>
      </c>
      <c r="E31" s="63" t="s">
        <v>53</v>
      </c>
      <c r="F31" s="69">
        <f>F32</f>
        <v>100</v>
      </c>
      <c r="G31" s="111" t="s">
        <v>65</v>
      </c>
    </row>
    <row r="32" spans="1:7" ht="128.25" customHeight="1">
      <c r="A32" s="62" t="s">
        <v>82</v>
      </c>
      <c r="B32" s="111"/>
      <c r="C32" s="67"/>
      <c r="D32" s="62" t="s">
        <v>198</v>
      </c>
      <c r="E32" s="62" t="s">
        <v>199</v>
      </c>
      <c r="F32" s="68">
        <v>100</v>
      </c>
      <c r="G32" s="111"/>
    </row>
    <row r="33" spans="1:12" ht="57" customHeight="1">
      <c r="A33" s="62" t="s">
        <v>83</v>
      </c>
      <c r="B33" s="67" t="s">
        <v>52</v>
      </c>
      <c r="C33" s="67"/>
      <c r="D33" s="62" t="s">
        <v>200</v>
      </c>
      <c r="E33" s="62" t="s">
        <v>201</v>
      </c>
      <c r="F33" s="68">
        <v>0</v>
      </c>
      <c r="G33" s="67"/>
    </row>
    <row r="34" spans="1:12" ht="20.25" customHeight="1">
      <c r="A34" s="118" t="s">
        <v>84</v>
      </c>
      <c r="B34" s="118"/>
      <c r="C34" s="118"/>
      <c r="D34" s="118"/>
      <c r="E34" s="118"/>
      <c r="F34" s="118"/>
      <c r="G34" s="118"/>
    </row>
    <row r="35" spans="1:12" ht="20.25" customHeight="1">
      <c r="A35" s="118" t="s">
        <v>85</v>
      </c>
      <c r="B35" s="118"/>
      <c r="C35" s="118"/>
      <c r="D35" s="118"/>
      <c r="E35" s="118"/>
      <c r="F35" s="118"/>
      <c r="G35" s="118"/>
    </row>
    <row r="36" spans="1:12" ht="84" customHeight="1">
      <c r="A36" s="77" t="s">
        <v>176</v>
      </c>
      <c r="B36" s="121" t="s">
        <v>276</v>
      </c>
      <c r="C36" s="71"/>
      <c r="D36" s="88" t="s">
        <v>246</v>
      </c>
      <c r="E36" s="88" t="s">
        <v>247</v>
      </c>
      <c r="F36" s="92">
        <v>100</v>
      </c>
      <c r="G36" s="84" t="s">
        <v>65</v>
      </c>
    </row>
    <row r="37" spans="1:12" ht="118.5" customHeight="1">
      <c r="A37" s="77" t="s">
        <v>86</v>
      </c>
      <c r="B37" s="122"/>
      <c r="C37" s="71"/>
      <c r="D37" s="89" t="s">
        <v>248</v>
      </c>
      <c r="E37" s="89" t="s">
        <v>249</v>
      </c>
      <c r="F37" s="92">
        <v>100</v>
      </c>
      <c r="G37" s="90" t="s">
        <v>187</v>
      </c>
    </row>
    <row r="38" spans="1:12" s="61" customFormat="1" ht="69" customHeight="1">
      <c r="A38" s="62" t="s">
        <v>87</v>
      </c>
      <c r="B38" s="122"/>
      <c r="C38" s="71"/>
      <c r="D38" s="87" t="s">
        <v>88</v>
      </c>
      <c r="E38" s="87" t="s">
        <v>189</v>
      </c>
      <c r="F38" s="91">
        <v>100</v>
      </c>
      <c r="G38" s="86" t="s">
        <v>65</v>
      </c>
      <c r="H38"/>
      <c r="I38"/>
      <c r="J38"/>
      <c r="K38"/>
      <c r="L38"/>
    </row>
    <row r="39" spans="1:12" s="61" customFormat="1" ht="94.5">
      <c r="A39" s="62" t="s">
        <v>89</v>
      </c>
      <c r="B39" s="122"/>
      <c r="C39" s="71"/>
      <c r="D39" s="87" t="s">
        <v>90</v>
      </c>
      <c r="E39" s="87" t="s">
        <v>91</v>
      </c>
      <c r="F39" s="91">
        <v>100</v>
      </c>
      <c r="G39" s="86" t="s">
        <v>65</v>
      </c>
      <c r="H39"/>
      <c r="I39"/>
      <c r="J39"/>
      <c r="K39"/>
      <c r="L39"/>
    </row>
    <row r="40" spans="1:12" s="61" customFormat="1" ht="110.25">
      <c r="A40" s="62" t="s">
        <v>92</v>
      </c>
      <c r="B40" s="122"/>
      <c r="C40" s="71"/>
      <c r="D40" s="85" t="s">
        <v>93</v>
      </c>
      <c r="E40" s="85" t="s">
        <v>91</v>
      </c>
      <c r="F40" s="91">
        <v>100</v>
      </c>
      <c r="G40" s="86" t="s">
        <v>65</v>
      </c>
      <c r="H40"/>
      <c r="I40"/>
      <c r="J40"/>
      <c r="K40"/>
      <c r="L40"/>
    </row>
    <row r="41" spans="1:12" s="61" customFormat="1" ht="94.5">
      <c r="A41" s="62" t="s">
        <v>94</v>
      </c>
      <c r="B41" s="122"/>
      <c r="C41" s="71"/>
      <c r="D41" s="85" t="s">
        <v>95</v>
      </c>
      <c r="E41" s="85" t="s">
        <v>91</v>
      </c>
      <c r="F41" s="91">
        <v>100</v>
      </c>
      <c r="G41" s="86" t="s">
        <v>65</v>
      </c>
      <c r="H41"/>
      <c r="I41"/>
      <c r="J41"/>
      <c r="K41"/>
      <c r="L41"/>
    </row>
    <row r="42" spans="1:12" s="61" customFormat="1" ht="110.25">
      <c r="A42" s="62" t="s">
        <v>96</v>
      </c>
      <c r="B42" s="122"/>
      <c r="C42" s="71"/>
      <c r="D42" s="85" t="s">
        <v>97</v>
      </c>
      <c r="E42" s="85" t="s">
        <v>181</v>
      </c>
      <c r="F42" s="91">
        <v>100</v>
      </c>
      <c r="G42" s="86" t="s">
        <v>65</v>
      </c>
      <c r="H42"/>
      <c r="I42"/>
      <c r="J42"/>
      <c r="K42"/>
      <c r="L42"/>
    </row>
    <row r="43" spans="1:12" s="61" customFormat="1" ht="141.75">
      <c r="A43" s="62" t="s">
        <v>98</v>
      </c>
      <c r="B43" s="122"/>
      <c r="C43" s="71"/>
      <c r="D43" s="85" t="s">
        <v>99</v>
      </c>
      <c r="E43" s="85" t="s">
        <v>182</v>
      </c>
      <c r="F43" s="91">
        <v>100</v>
      </c>
      <c r="G43" s="86" t="s">
        <v>65</v>
      </c>
      <c r="H43"/>
      <c r="I43"/>
      <c r="J43"/>
      <c r="K43"/>
      <c r="L43"/>
    </row>
    <row r="44" spans="1:12" s="61" customFormat="1" ht="102" customHeight="1">
      <c r="A44" s="77" t="s">
        <v>100</v>
      </c>
      <c r="B44" s="122"/>
      <c r="C44" s="71"/>
      <c r="D44" s="84" t="s">
        <v>101</v>
      </c>
      <c r="E44" s="84" t="s">
        <v>102</v>
      </c>
      <c r="F44" s="92">
        <v>100</v>
      </c>
      <c r="G44" s="85" t="s">
        <v>65</v>
      </c>
      <c r="H44"/>
      <c r="I44"/>
      <c r="J44"/>
      <c r="K44"/>
      <c r="L44"/>
    </row>
    <row r="45" spans="1:12" s="61" customFormat="1" ht="78.75">
      <c r="A45" s="62" t="s">
        <v>103</v>
      </c>
      <c r="B45" s="122"/>
      <c r="C45" s="71"/>
      <c r="D45" s="85" t="s">
        <v>184</v>
      </c>
      <c r="E45" s="85" t="s">
        <v>183</v>
      </c>
      <c r="F45" s="91">
        <v>100</v>
      </c>
      <c r="G45" s="85" t="s">
        <v>65</v>
      </c>
      <c r="H45"/>
      <c r="I45"/>
      <c r="J45"/>
      <c r="K45"/>
      <c r="L45"/>
    </row>
    <row r="46" spans="1:12" ht="135" customHeight="1">
      <c r="A46" s="77" t="s">
        <v>104</v>
      </c>
      <c r="B46" s="122"/>
      <c r="C46" s="71"/>
      <c r="D46" s="93" t="s">
        <v>250</v>
      </c>
      <c r="E46" s="93" t="s">
        <v>251</v>
      </c>
      <c r="F46" s="92">
        <v>105</v>
      </c>
      <c r="G46" s="86" t="s">
        <v>65</v>
      </c>
    </row>
    <row r="47" spans="1:12" ht="87.75" customHeight="1">
      <c r="A47" s="77" t="s">
        <v>105</v>
      </c>
      <c r="B47" s="122"/>
      <c r="C47" s="71"/>
      <c r="D47" s="84" t="s">
        <v>106</v>
      </c>
      <c r="E47" s="84" t="s">
        <v>91</v>
      </c>
      <c r="F47" s="92">
        <v>100</v>
      </c>
      <c r="G47" s="86" t="s">
        <v>65</v>
      </c>
    </row>
    <row r="48" spans="1:12" s="61" customFormat="1" ht="97.5" customHeight="1">
      <c r="A48" s="62" t="s">
        <v>107</v>
      </c>
      <c r="B48" s="122"/>
      <c r="C48" s="71"/>
      <c r="D48" s="85" t="s">
        <v>108</v>
      </c>
      <c r="E48" s="85" t="s">
        <v>91</v>
      </c>
      <c r="F48" s="91">
        <v>100</v>
      </c>
      <c r="G48" s="86" t="s">
        <v>65</v>
      </c>
      <c r="H48"/>
      <c r="I48"/>
      <c r="J48"/>
      <c r="K48"/>
      <c r="L48"/>
    </row>
    <row r="49" spans="1:12" s="61" customFormat="1" ht="97.5" customHeight="1">
      <c r="A49" s="77" t="s">
        <v>109</v>
      </c>
      <c r="B49" s="122"/>
      <c r="C49" s="71"/>
      <c r="D49" s="94" t="s">
        <v>252</v>
      </c>
      <c r="E49" s="93" t="s">
        <v>253</v>
      </c>
      <c r="F49" s="84">
        <v>100</v>
      </c>
      <c r="G49" s="86" t="s">
        <v>65</v>
      </c>
      <c r="H49"/>
      <c r="I49"/>
      <c r="J49"/>
      <c r="K49"/>
      <c r="L49"/>
    </row>
    <row r="50" spans="1:12" ht="70.5" customHeight="1">
      <c r="A50" s="77" t="s">
        <v>110</v>
      </c>
      <c r="B50" s="122"/>
      <c r="C50" s="71"/>
      <c r="D50" s="93" t="s">
        <v>254</v>
      </c>
      <c r="E50" s="93" t="s">
        <v>255</v>
      </c>
      <c r="F50" s="84">
        <v>100</v>
      </c>
      <c r="G50" s="86" t="s">
        <v>65</v>
      </c>
    </row>
    <row r="51" spans="1:12" ht="89.25" customHeight="1">
      <c r="A51" s="77" t="s">
        <v>111</v>
      </c>
      <c r="B51" s="122"/>
      <c r="C51" s="71"/>
      <c r="D51" s="86" t="s">
        <v>112</v>
      </c>
      <c r="E51" s="86" t="s">
        <v>113</v>
      </c>
      <c r="F51" s="84">
        <v>100</v>
      </c>
      <c r="G51" s="84" t="s">
        <v>65</v>
      </c>
    </row>
    <row r="52" spans="1:12" ht="150" customHeight="1">
      <c r="A52" s="77" t="s">
        <v>114</v>
      </c>
      <c r="B52" s="123"/>
      <c r="C52" s="71"/>
      <c r="D52" s="86" t="s">
        <v>115</v>
      </c>
      <c r="E52" s="86" t="s">
        <v>185</v>
      </c>
      <c r="F52" s="92">
        <v>100</v>
      </c>
      <c r="G52" s="84" t="s">
        <v>65</v>
      </c>
    </row>
    <row r="53" spans="1:12" ht="15.75" customHeight="1">
      <c r="A53" s="124" t="s">
        <v>116</v>
      </c>
      <c r="B53" s="125"/>
      <c r="C53" s="125"/>
      <c r="D53" s="125"/>
      <c r="E53" s="125"/>
      <c r="F53" s="125"/>
      <c r="G53" s="126"/>
    </row>
    <row r="54" spans="1:12" ht="135" customHeight="1">
      <c r="A54" s="77" t="s">
        <v>117</v>
      </c>
      <c r="B54" s="121" t="s">
        <v>118</v>
      </c>
      <c r="C54" s="73"/>
      <c r="D54" s="104" t="s">
        <v>256</v>
      </c>
      <c r="E54" s="105" t="s">
        <v>257</v>
      </c>
      <c r="F54" s="103">
        <v>100</v>
      </c>
      <c r="G54" s="95" t="s">
        <v>65</v>
      </c>
    </row>
    <row r="55" spans="1:12" s="61" customFormat="1" ht="179.25" customHeight="1">
      <c r="A55" s="62" t="s">
        <v>119</v>
      </c>
      <c r="B55" s="122"/>
      <c r="C55" s="73"/>
      <c r="D55" s="101" t="s">
        <v>120</v>
      </c>
      <c r="E55" s="98" t="s">
        <v>121</v>
      </c>
      <c r="F55" s="99">
        <v>100</v>
      </c>
      <c r="G55" s="96" t="s">
        <v>65</v>
      </c>
      <c r="H55"/>
      <c r="I55"/>
      <c r="J55"/>
      <c r="K55"/>
      <c r="L55"/>
    </row>
    <row r="56" spans="1:12" ht="132.75" customHeight="1">
      <c r="A56" s="77" t="s">
        <v>122</v>
      </c>
      <c r="B56" s="122"/>
      <c r="C56" s="73"/>
      <c r="D56" s="104" t="s">
        <v>258</v>
      </c>
      <c r="E56" s="104" t="s">
        <v>259</v>
      </c>
      <c r="F56" s="103">
        <v>100</v>
      </c>
      <c r="G56" s="95" t="s">
        <v>65</v>
      </c>
    </row>
    <row r="57" spans="1:12" s="61" customFormat="1" ht="83.25" customHeight="1">
      <c r="A57" s="62" t="s">
        <v>123</v>
      </c>
      <c r="B57" s="122"/>
      <c r="C57" s="73"/>
      <c r="D57" s="96" t="s">
        <v>124</v>
      </c>
      <c r="E57" s="96" t="s">
        <v>190</v>
      </c>
      <c r="F57" s="102">
        <v>100</v>
      </c>
      <c r="G57" s="96" t="s">
        <v>65</v>
      </c>
      <c r="H57"/>
      <c r="I57"/>
      <c r="J57"/>
      <c r="K57"/>
      <c r="L57"/>
    </row>
    <row r="58" spans="1:12" s="61" customFormat="1" ht="102.75" customHeight="1">
      <c r="A58" s="62" t="s">
        <v>125</v>
      </c>
      <c r="B58" s="122"/>
      <c r="C58" s="73"/>
      <c r="D58" s="96" t="s">
        <v>126</v>
      </c>
      <c r="E58" s="96" t="s">
        <v>188</v>
      </c>
      <c r="F58" s="102">
        <v>100</v>
      </c>
      <c r="G58" s="96" t="s">
        <v>65</v>
      </c>
      <c r="H58"/>
      <c r="I58"/>
      <c r="J58"/>
      <c r="K58"/>
      <c r="L58"/>
    </row>
    <row r="59" spans="1:12" s="61" customFormat="1" ht="115.5" customHeight="1">
      <c r="A59" s="62" t="s">
        <v>127</v>
      </c>
      <c r="B59" s="122"/>
      <c r="C59" s="73"/>
      <c r="D59" s="96" t="s">
        <v>128</v>
      </c>
      <c r="E59" s="101" t="s">
        <v>186</v>
      </c>
      <c r="F59" s="102">
        <v>100</v>
      </c>
      <c r="G59" s="96" t="s">
        <v>65</v>
      </c>
      <c r="H59"/>
      <c r="I59"/>
      <c r="J59"/>
      <c r="K59"/>
      <c r="L59"/>
    </row>
    <row r="60" spans="1:12" s="61" customFormat="1" ht="149.25" customHeight="1">
      <c r="A60" s="62" t="s">
        <v>129</v>
      </c>
      <c r="B60" s="123"/>
      <c r="C60" s="73"/>
      <c r="D60" s="96" t="s">
        <v>130</v>
      </c>
      <c r="E60" s="96" t="s">
        <v>191</v>
      </c>
      <c r="F60" s="102">
        <v>100</v>
      </c>
      <c r="G60" s="96" t="s">
        <v>65</v>
      </c>
      <c r="H60"/>
      <c r="I60"/>
      <c r="J60"/>
      <c r="K60"/>
      <c r="L60"/>
    </row>
    <row r="61" spans="1:12" ht="105" customHeight="1">
      <c r="A61" s="77" t="s">
        <v>131</v>
      </c>
      <c r="B61" s="71" t="s">
        <v>180</v>
      </c>
      <c r="C61" s="73"/>
      <c r="D61" s="95" t="s">
        <v>132</v>
      </c>
      <c r="E61" s="100" t="s">
        <v>192</v>
      </c>
      <c r="F61" s="103">
        <v>100</v>
      </c>
      <c r="G61" s="106" t="s">
        <v>260</v>
      </c>
    </row>
    <row r="62" spans="1:12" ht="178.5" customHeight="1">
      <c r="A62" s="77" t="s">
        <v>134</v>
      </c>
      <c r="B62" s="63" t="s">
        <v>180</v>
      </c>
      <c r="C62" s="67"/>
      <c r="D62" s="104" t="s">
        <v>261</v>
      </c>
      <c r="E62" s="104" t="s">
        <v>262</v>
      </c>
      <c r="F62" s="103">
        <v>100</v>
      </c>
      <c r="G62" s="106" t="s">
        <v>65</v>
      </c>
    </row>
    <row r="63" spans="1:12" ht="101.25" customHeight="1">
      <c r="A63" s="77" t="s">
        <v>133</v>
      </c>
      <c r="B63" s="71" t="s">
        <v>179</v>
      </c>
      <c r="C63" s="73"/>
      <c r="D63" s="104" t="s">
        <v>263</v>
      </c>
      <c r="E63" s="105" t="s">
        <v>264</v>
      </c>
      <c r="F63" s="103">
        <v>100</v>
      </c>
      <c r="G63" s="106" t="s">
        <v>65</v>
      </c>
    </row>
    <row r="64" spans="1:12" ht="113.25" customHeight="1">
      <c r="A64" s="77" t="s">
        <v>135</v>
      </c>
      <c r="B64" s="71" t="s">
        <v>179</v>
      </c>
      <c r="C64" s="71"/>
      <c r="D64" s="104" t="s">
        <v>265</v>
      </c>
      <c r="E64" s="104" t="s">
        <v>266</v>
      </c>
      <c r="F64" s="103">
        <v>100</v>
      </c>
      <c r="G64" s="97" t="s">
        <v>65</v>
      </c>
    </row>
    <row r="65" spans="1:7" ht="120" customHeight="1">
      <c r="A65" s="77" t="s">
        <v>136</v>
      </c>
      <c r="B65" s="71" t="s">
        <v>180</v>
      </c>
      <c r="C65" s="71"/>
      <c r="D65" s="104" t="s">
        <v>267</v>
      </c>
      <c r="E65" s="104" t="s">
        <v>268</v>
      </c>
      <c r="F65" s="103">
        <v>100</v>
      </c>
      <c r="G65" s="95" t="s">
        <v>65</v>
      </c>
    </row>
    <row r="66" spans="1:7" ht="120" customHeight="1">
      <c r="A66" s="77" t="s">
        <v>137</v>
      </c>
      <c r="B66" s="71" t="s">
        <v>179</v>
      </c>
      <c r="C66" s="71"/>
      <c r="D66" s="104" t="s">
        <v>269</v>
      </c>
      <c r="E66" s="104" t="s">
        <v>270</v>
      </c>
      <c r="F66" s="103">
        <v>106.3</v>
      </c>
      <c r="G66" s="95" t="s">
        <v>65</v>
      </c>
    </row>
    <row r="67" spans="1:7" ht="135" customHeight="1">
      <c r="A67" s="77" t="s">
        <v>278</v>
      </c>
      <c r="B67" s="71" t="s">
        <v>179</v>
      </c>
      <c r="C67" s="71"/>
      <c r="D67" s="104" t="s">
        <v>271</v>
      </c>
      <c r="E67" s="104" t="s">
        <v>272</v>
      </c>
      <c r="F67" s="103">
        <v>29</v>
      </c>
      <c r="G67" s="106" t="s">
        <v>65</v>
      </c>
    </row>
    <row r="68" spans="1:7" ht="135.75" customHeight="1">
      <c r="A68" s="77" t="s">
        <v>177</v>
      </c>
      <c r="B68" s="71" t="s">
        <v>179</v>
      </c>
      <c r="C68" s="71"/>
      <c r="D68" s="104" t="s">
        <v>273</v>
      </c>
      <c r="E68" s="104" t="s">
        <v>272</v>
      </c>
      <c r="F68" s="103">
        <v>54</v>
      </c>
      <c r="G68" s="106" t="s">
        <v>65</v>
      </c>
    </row>
    <row r="69" spans="1:7" ht="102.75" customHeight="1">
      <c r="A69" s="77" t="s">
        <v>178</v>
      </c>
      <c r="B69" s="71" t="s">
        <v>179</v>
      </c>
      <c r="C69" s="71"/>
      <c r="D69" s="104" t="s">
        <v>274</v>
      </c>
      <c r="E69" s="105" t="s">
        <v>275</v>
      </c>
      <c r="F69" s="103">
        <v>100</v>
      </c>
      <c r="G69" s="106" t="s">
        <v>65</v>
      </c>
    </row>
    <row r="70" spans="1:7" ht="15.75">
      <c r="A70" s="118" t="s">
        <v>138</v>
      </c>
      <c r="B70" s="118"/>
      <c r="C70" s="118"/>
      <c r="D70" s="118"/>
      <c r="E70" s="118"/>
      <c r="F70" s="118"/>
      <c r="G70" s="118"/>
    </row>
    <row r="71" spans="1:7" ht="84.75" customHeight="1">
      <c r="A71" s="72" t="s">
        <v>139</v>
      </c>
      <c r="B71" s="112" t="s">
        <v>140</v>
      </c>
      <c r="C71" s="73"/>
      <c r="D71" s="66" t="s">
        <v>53</v>
      </c>
      <c r="E71" s="66" t="s">
        <v>53</v>
      </c>
      <c r="F71" s="64">
        <f>(F72+F73+F74)/3</f>
        <v>100</v>
      </c>
      <c r="G71" s="67" t="s">
        <v>65</v>
      </c>
    </row>
    <row r="72" spans="1:7" ht="276.75" customHeight="1">
      <c r="A72" s="62" t="s">
        <v>141</v>
      </c>
      <c r="B72" s="119"/>
      <c r="C72" s="73"/>
      <c r="D72" s="62" t="s">
        <v>142</v>
      </c>
      <c r="E72" s="62" t="s">
        <v>175</v>
      </c>
      <c r="F72" s="68">
        <v>100</v>
      </c>
      <c r="G72" s="67" t="s">
        <v>65</v>
      </c>
    </row>
    <row r="73" spans="1:7" ht="179.25" customHeight="1">
      <c r="A73" s="62" t="s">
        <v>143</v>
      </c>
      <c r="B73" s="119"/>
      <c r="C73" s="73"/>
      <c r="D73" s="62" t="s">
        <v>144</v>
      </c>
      <c r="E73" s="62" t="s">
        <v>145</v>
      </c>
      <c r="F73" s="68">
        <v>100</v>
      </c>
      <c r="G73" s="67" t="s">
        <v>65</v>
      </c>
    </row>
    <row r="74" spans="1:7" ht="180.75" customHeight="1">
      <c r="A74" s="62" t="s">
        <v>146</v>
      </c>
      <c r="B74" s="127"/>
      <c r="C74" s="73"/>
      <c r="D74" s="62" t="s">
        <v>147</v>
      </c>
      <c r="E74" s="62" t="s">
        <v>148</v>
      </c>
      <c r="F74" s="68">
        <v>100</v>
      </c>
      <c r="G74" s="67" t="s">
        <v>65</v>
      </c>
    </row>
    <row r="75" spans="1:7" ht="105" customHeight="1">
      <c r="A75" s="77" t="s">
        <v>149</v>
      </c>
      <c r="B75" s="112" t="s">
        <v>140</v>
      </c>
      <c r="C75" s="63"/>
      <c r="D75" s="63" t="s">
        <v>53</v>
      </c>
      <c r="E75" s="64" t="s">
        <v>53</v>
      </c>
      <c r="F75" s="74">
        <v>100</v>
      </c>
      <c r="G75" s="67" t="s">
        <v>65</v>
      </c>
    </row>
    <row r="76" spans="1:7" ht="132" customHeight="1">
      <c r="A76" s="62" t="s">
        <v>234</v>
      </c>
      <c r="B76" s="119"/>
      <c r="C76" s="63"/>
      <c r="D76" s="67" t="s">
        <v>235</v>
      </c>
      <c r="E76" s="62" t="s">
        <v>193</v>
      </c>
      <c r="F76" s="74">
        <v>100</v>
      </c>
      <c r="G76" s="67"/>
    </row>
    <row r="77" spans="1:7" ht="89.25" customHeight="1">
      <c r="A77" s="77" t="s">
        <v>231</v>
      </c>
      <c r="B77" s="119"/>
      <c r="C77" s="63"/>
      <c r="D77" s="63" t="s">
        <v>53</v>
      </c>
      <c r="E77" s="64" t="s">
        <v>53</v>
      </c>
      <c r="F77" s="74">
        <v>100</v>
      </c>
      <c r="G77" s="67"/>
    </row>
    <row r="78" spans="1:7" ht="88.5" customHeight="1">
      <c r="A78" s="62" t="s">
        <v>277</v>
      </c>
      <c r="B78" s="119"/>
      <c r="C78" s="63"/>
      <c r="D78" s="67" t="s">
        <v>236</v>
      </c>
      <c r="E78" s="62" t="s">
        <v>237</v>
      </c>
      <c r="F78" s="74">
        <v>100</v>
      </c>
      <c r="G78" s="67"/>
    </row>
    <row r="79" spans="1:7" ht="79.5" customHeight="1">
      <c r="A79" s="77" t="s">
        <v>232</v>
      </c>
      <c r="B79" s="119"/>
      <c r="C79" s="63"/>
      <c r="D79" s="63" t="s">
        <v>53</v>
      </c>
      <c r="E79" s="64" t="s">
        <v>53</v>
      </c>
      <c r="F79" s="74">
        <v>100</v>
      </c>
      <c r="G79" s="67"/>
    </row>
    <row r="80" spans="1:7" ht="96" customHeight="1">
      <c r="A80" s="62" t="s">
        <v>233</v>
      </c>
      <c r="B80" s="127"/>
      <c r="C80" s="63"/>
      <c r="D80" s="67" t="s">
        <v>238</v>
      </c>
      <c r="E80" s="62" t="s">
        <v>239</v>
      </c>
      <c r="F80" s="74">
        <v>100</v>
      </c>
      <c r="G80" s="67"/>
    </row>
    <row r="81" spans="1:7" ht="24.75" customHeight="1">
      <c r="A81" s="118" t="s">
        <v>150</v>
      </c>
      <c r="B81" s="118"/>
      <c r="C81" s="118"/>
      <c r="D81" s="118"/>
      <c r="E81" s="118"/>
      <c r="F81" s="118"/>
      <c r="G81" s="118"/>
    </row>
    <row r="82" spans="1:7" ht="172.5" customHeight="1">
      <c r="A82" s="77" t="s">
        <v>151</v>
      </c>
      <c r="B82" s="111" t="s">
        <v>52</v>
      </c>
      <c r="C82" s="67"/>
      <c r="D82" s="63" t="s">
        <v>53</v>
      </c>
      <c r="E82" s="63" t="s">
        <v>53</v>
      </c>
      <c r="F82" s="69">
        <f>F83</f>
        <v>100</v>
      </c>
      <c r="G82" s="118" t="s">
        <v>65</v>
      </c>
    </row>
    <row r="83" spans="1:7" ht="105" customHeight="1">
      <c r="A83" s="62" t="s">
        <v>152</v>
      </c>
      <c r="B83" s="111"/>
      <c r="C83" s="67"/>
      <c r="D83" s="62" t="s">
        <v>153</v>
      </c>
      <c r="E83" s="62" t="s">
        <v>171</v>
      </c>
      <c r="F83" s="68">
        <v>100</v>
      </c>
      <c r="G83" s="118"/>
    </row>
    <row r="84" spans="1:7" ht="15.75">
      <c r="A84" s="118" t="s">
        <v>154</v>
      </c>
      <c r="B84" s="118"/>
      <c r="C84" s="118"/>
      <c r="D84" s="118"/>
      <c r="E84" s="118"/>
      <c r="F84" s="118"/>
      <c r="G84" s="118"/>
    </row>
    <row r="85" spans="1:7" ht="70.5" customHeight="1">
      <c r="A85" s="77" t="s">
        <v>155</v>
      </c>
      <c r="B85" s="111" t="s">
        <v>52</v>
      </c>
      <c r="C85" s="67"/>
      <c r="D85" s="63" t="s">
        <v>53</v>
      </c>
      <c r="E85" s="63" t="s">
        <v>53</v>
      </c>
      <c r="F85" s="69">
        <f>F86</f>
        <v>100</v>
      </c>
      <c r="G85" s="118" t="s">
        <v>65</v>
      </c>
    </row>
    <row r="86" spans="1:7" ht="85.5" customHeight="1">
      <c r="A86" s="62" t="s">
        <v>156</v>
      </c>
      <c r="B86" s="111"/>
      <c r="C86" s="67"/>
      <c r="D86" s="62" t="s">
        <v>241</v>
      </c>
      <c r="E86" s="62" t="s">
        <v>240</v>
      </c>
      <c r="F86" s="68">
        <f>24/24*100</f>
        <v>100</v>
      </c>
      <c r="G86" s="118"/>
    </row>
    <row r="87" spans="1:7" ht="52.5" customHeight="1" outlineLevel="1">
      <c r="A87" s="77" t="s">
        <v>157</v>
      </c>
      <c r="B87" s="111" t="s">
        <v>158</v>
      </c>
      <c r="C87" s="67"/>
      <c r="D87" s="63" t="s">
        <v>53</v>
      </c>
      <c r="E87" s="63" t="s">
        <v>53</v>
      </c>
      <c r="F87" s="69">
        <f>F88</f>
        <v>100</v>
      </c>
      <c r="G87" s="111"/>
    </row>
    <row r="88" spans="1:7" ht="114" customHeight="1" outlineLevel="1">
      <c r="A88" s="62" t="s">
        <v>159</v>
      </c>
      <c r="B88" s="111"/>
      <c r="C88" s="67"/>
      <c r="D88" s="62" t="s">
        <v>242</v>
      </c>
      <c r="E88" s="62" t="s">
        <v>243</v>
      </c>
      <c r="F88" s="68">
        <v>100</v>
      </c>
      <c r="G88" s="111"/>
    </row>
    <row r="89" spans="1:7" ht="52.5" customHeight="1">
      <c r="A89" s="77" t="s">
        <v>160</v>
      </c>
      <c r="B89" s="111" t="s">
        <v>161</v>
      </c>
      <c r="C89" s="67"/>
      <c r="D89" s="63" t="s">
        <v>53</v>
      </c>
      <c r="E89" s="63" t="s">
        <v>53</v>
      </c>
      <c r="F89" s="69">
        <f>F90</f>
        <v>100</v>
      </c>
      <c r="G89" s="111" t="s">
        <v>65</v>
      </c>
    </row>
    <row r="90" spans="1:7" ht="63">
      <c r="A90" s="62" t="s">
        <v>162</v>
      </c>
      <c r="B90" s="111"/>
      <c r="C90" s="67"/>
      <c r="D90" s="62" t="s">
        <v>244</v>
      </c>
      <c r="E90" s="62" t="s">
        <v>245</v>
      </c>
      <c r="F90" s="68">
        <v>100</v>
      </c>
      <c r="G90" s="111"/>
    </row>
    <row r="91" spans="1:7" ht="63.75" customHeight="1">
      <c r="A91" s="77" t="s">
        <v>163</v>
      </c>
      <c r="B91" s="111" t="s">
        <v>52</v>
      </c>
      <c r="C91" s="67"/>
      <c r="D91" s="63" t="s">
        <v>53</v>
      </c>
      <c r="E91" s="63" t="s">
        <v>53</v>
      </c>
      <c r="F91" s="69">
        <f>F92</f>
        <v>97.772828507795097</v>
      </c>
      <c r="G91" s="128" t="s">
        <v>174</v>
      </c>
    </row>
    <row r="92" spans="1:7" ht="409.6" customHeight="1">
      <c r="A92" s="62" t="s">
        <v>164</v>
      </c>
      <c r="B92" s="111"/>
      <c r="C92" s="67"/>
      <c r="D92" s="62" t="s">
        <v>172</v>
      </c>
      <c r="E92" s="62" t="s">
        <v>173</v>
      </c>
      <c r="F92" s="68">
        <f>439/449*100</f>
        <v>97.772828507795097</v>
      </c>
      <c r="G92" s="128"/>
    </row>
    <row r="93" spans="1:7" ht="15.75">
      <c r="A93" s="111" t="s">
        <v>210</v>
      </c>
      <c r="B93" s="111"/>
      <c r="C93" s="111"/>
      <c r="D93" s="111"/>
      <c r="E93" s="111"/>
      <c r="F93" s="111"/>
      <c r="G93" s="111"/>
    </row>
    <row r="94" spans="1:7" ht="85.5" customHeight="1">
      <c r="A94" s="77" t="s">
        <v>211</v>
      </c>
      <c r="B94" s="112" t="s">
        <v>215</v>
      </c>
      <c r="C94" s="75"/>
      <c r="D94" s="65" t="s">
        <v>53</v>
      </c>
      <c r="E94" s="65" t="s">
        <v>53</v>
      </c>
      <c r="F94" s="69">
        <v>100</v>
      </c>
      <c r="G94" s="75"/>
    </row>
    <row r="95" spans="1:7" ht="94.5">
      <c r="A95" s="76" t="s">
        <v>216</v>
      </c>
      <c r="B95" s="113"/>
      <c r="C95" s="75"/>
      <c r="D95" s="67" t="s">
        <v>213</v>
      </c>
      <c r="E95" s="67" t="s">
        <v>219</v>
      </c>
      <c r="F95" s="69">
        <v>100</v>
      </c>
      <c r="G95" s="75"/>
    </row>
    <row r="96" spans="1:7" ht="114.75" customHeight="1">
      <c r="A96" s="77" t="s">
        <v>212</v>
      </c>
      <c r="B96" s="113"/>
      <c r="C96" s="75"/>
      <c r="D96" s="65" t="s">
        <v>53</v>
      </c>
      <c r="E96" s="65" t="s">
        <v>53</v>
      </c>
      <c r="F96" s="69"/>
      <c r="G96" s="75"/>
    </row>
    <row r="97" spans="1:7" ht="126">
      <c r="A97" s="76" t="s">
        <v>217</v>
      </c>
      <c r="B97" s="114"/>
      <c r="C97" s="75"/>
      <c r="D97" s="67" t="s">
        <v>214</v>
      </c>
      <c r="E97" s="67" t="s">
        <v>218</v>
      </c>
      <c r="F97" s="69">
        <v>100</v>
      </c>
      <c r="G97" s="75"/>
    </row>
  </sheetData>
  <mergeCells count="49">
    <mergeCell ref="B91:B92"/>
    <mergeCell ref="G91:G92"/>
    <mergeCell ref="A84:G84"/>
    <mergeCell ref="B85:B86"/>
    <mergeCell ref="G85:G86"/>
    <mergeCell ref="B87:B88"/>
    <mergeCell ref="G87:G88"/>
    <mergeCell ref="A81:G81"/>
    <mergeCell ref="B82:B83"/>
    <mergeCell ref="G82:G83"/>
    <mergeCell ref="B75:B80"/>
    <mergeCell ref="B89:B90"/>
    <mergeCell ref="G89:G90"/>
    <mergeCell ref="B36:B52"/>
    <mergeCell ref="A53:G53"/>
    <mergeCell ref="B54:B60"/>
    <mergeCell ref="A70:G70"/>
    <mergeCell ref="B71:B74"/>
    <mergeCell ref="B31:B32"/>
    <mergeCell ref="G31:G32"/>
    <mergeCell ref="A34:G34"/>
    <mergeCell ref="A35:G35"/>
    <mergeCell ref="B25:B26"/>
    <mergeCell ref="G25:G26"/>
    <mergeCell ref="B27:B28"/>
    <mergeCell ref="G27:G28"/>
    <mergeCell ref="B29:B30"/>
    <mergeCell ref="F29:F30"/>
    <mergeCell ref="B19:B20"/>
    <mergeCell ref="G19:G20"/>
    <mergeCell ref="B21:B22"/>
    <mergeCell ref="G21:G22"/>
    <mergeCell ref="B23:B24"/>
    <mergeCell ref="G23:G24"/>
    <mergeCell ref="A93:G93"/>
    <mergeCell ref="B94:B97"/>
    <mergeCell ref="E1:G1"/>
    <mergeCell ref="A2:G2"/>
    <mergeCell ref="A3:G3"/>
    <mergeCell ref="A5:A7"/>
    <mergeCell ref="B5:B7"/>
    <mergeCell ref="C5:F6"/>
    <mergeCell ref="G5:G7"/>
    <mergeCell ref="A8:G8"/>
    <mergeCell ref="B15:B16"/>
    <mergeCell ref="G15:G16"/>
    <mergeCell ref="B17:B18"/>
    <mergeCell ref="G17:G18"/>
    <mergeCell ref="B9:B14"/>
  </mergeCells>
  <pageMargins left="0.19685039370078738" right="0.19685039370078738" top="0.59055118110236238" bottom="0.19685039370078738" header="0.31496062992125984" footer="0.31496062992125984"/>
  <pageSetup paperSize="9" scale="5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'31.12.2019-602'!Print_Titles</vt:lpstr>
      <vt:lpstr>А1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IvanovaEA</cp:lastModifiedBy>
  <cp:revision>1</cp:revision>
  <cp:lastPrinted>2024-02-21T08:27:31Z</cp:lastPrinted>
  <dcterms:created xsi:type="dcterms:W3CDTF">2016-02-08T09:12:28Z</dcterms:created>
  <dcterms:modified xsi:type="dcterms:W3CDTF">2024-02-21T08:27:33Z</dcterms:modified>
</cp:coreProperties>
</file>