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2992" windowHeight="9972" firstSheet="1" activeTab="1"/>
  </bookViews>
  <sheets>
    <sheet name="Дороги_23-25 от 26.12.2022" sheetId="1" state="hidden" r:id="rId1"/>
    <sheet name="Дороги_23-25 от 16.02.2023" sheetId="2" r:id="rId2"/>
  </sheets>
  <externalReferences>
    <externalReference r:id="rId3"/>
  </externalReferences>
  <definedNames>
    <definedName name="Z_2BCE837A_C973_4460_ACCC_A417BD0E8442_.wvu.Cols" localSheetId="1" hidden="1">'Дороги_23-25 от 16.02.2023'!$B:$E,'Дороги_23-25 от 16.02.2023'!$G:$I,'Дороги_23-25 от 16.02.2023'!$K:$K,'Дороги_23-25 от 16.02.2023'!$M:$M</definedName>
    <definedName name="Z_2BCE837A_C973_4460_ACCC_A417BD0E8442_.wvu.Cols" localSheetId="0" hidden="1">'Дороги_23-25 от 26.12.2022'!$B:$E,'Дороги_23-25 от 26.12.2022'!$G:$I,'Дороги_23-25 от 26.12.2022'!$K:$K,'Дороги_23-25 от 26.12.2022'!$M:$M</definedName>
    <definedName name="Z_2BCE837A_C973_4460_ACCC_A417BD0E8442_.wvu.PrintArea" localSheetId="1" hidden="1">'Дороги_23-25 от 16.02.2023'!$A$1:$L$14</definedName>
    <definedName name="Z_2BCE837A_C973_4460_ACCC_A417BD0E8442_.wvu.PrintArea" localSheetId="0" hidden="1">'Дороги_23-25 от 26.12.2022'!$A$1:$L$14</definedName>
    <definedName name="Z_2BCE837A_C973_4460_ACCC_A417BD0E8442_.wvu.PrintTitles" localSheetId="1" hidden="1">'Дороги_23-25 от 16.02.2023'!$3:$4</definedName>
    <definedName name="Z_2BCE837A_C973_4460_ACCC_A417BD0E8442_.wvu.PrintTitles" localSheetId="0" hidden="1">'Дороги_23-25 от 26.12.2022'!$3:$4</definedName>
    <definedName name="Z_2BCE837A_C973_4460_ACCC_A417BD0E8442_.wvu.Rows" localSheetId="1" hidden="1">'Дороги_23-25 от 16.02.2023'!$4:$4</definedName>
    <definedName name="Z_2BCE837A_C973_4460_ACCC_A417BD0E8442_.wvu.Rows" localSheetId="0" hidden="1">'Дороги_23-25 от 26.12.2022'!$4:$4</definedName>
    <definedName name="_xlnm.Print_Titles" localSheetId="1">'Дороги_23-25 от 16.02.2023'!$3:$4</definedName>
    <definedName name="_xlnm.Print_Titles" localSheetId="0">'Дороги_23-25 от 26.12.2022'!$3:$4</definedName>
    <definedName name="_xlnm.Print_Area" localSheetId="1">'Дороги_23-25 от 16.02.2023'!$A$1:$L$14</definedName>
    <definedName name="_xlnm.Print_Area" localSheetId="0">'Дороги_23-25 от 26.12.2022'!$A$1:$L$14</definedName>
  </definedNames>
  <calcPr calcId="144525" iterate="1"/>
  <customWorkbookViews>
    <customWorkbookView name="Булдакова Мария Рудольфовна - Личное представление" guid="{2BCE837A-C973-4460-ACCC-A417BD0E8442}" mergeInterval="0" personalView="1" maximized="1" windowWidth="1600" windowHeight="603" activeSheetId="1"/>
  </customWorkbookViews>
</workbook>
</file>

<file path=xl/calcChain.xml><?xml version="1.0" encoding="utf-8"?>
<calcChain xmlns="http://schemas.openxmlformats.org/spreadsheetml/2006/main">
  <c r="J10" i="2" l="1"/>
  <c r="J9" i="2" s="1"/>
  <c r="J5" i="2" s="1"/>
  <c r="J6" i="2" s="1"/>
  <c r="F10" i="2"/>
  <c r="M14" i="2"/>
  <c r="M13" i="2"/>
  <c r="M12" i="2"/>
  <c r="M11" i="2"/>
  <c r="L11" i="2"/>
  <c r="J11" i="2"/>
  <c r="F11" i="2"/>
  <c r="M10" i="2"/>
  <c r="M9" i="2" s="1"/>
  <c r="M5" i="2" s="1"/>
  <c r="M6" i="2" s="1"/>
  <c r="L10" i="2"/>
  <c r="L9" i="2"/>
  <c r="K9" i="2"/>
  <c r="I9" i="2"/>
  <c r="H9" i="2"/>
  <c r="G9" i="2"/>
  <c r="F9" i="2"/>
  <c r="M7" i="2"/>
  <c r="L7" i="2"/>
  <c r="J7" i="2"/>
  <c r="F7" i="2"/>
  <c r="L5" i="2"/>
  <c r="L6" i="2" s="1"/>
  <c r="K5" i="2"/>
  <c r="K6" i="2" s="1"/>
  <c r="I5" i="2"/>
  <c r="I6" i="2" s="1"/>
  <c r="H5" i="2"/>
  <c r="H6" i="2" s="1"/>
  <c r="G5" i="2"/>
  <c r="G6" i="2" s="1"/>
  <c r="F5" i="2"/>
  <c r="F6" i="2" s="1"/>
  <c r="J7" i="1" l="1"/>
  <c r="F7" i="1"/>
  <c r="L7" i="1"/>
  <c r="L11" i="1"/>
  <c r="J11" i="1"/>
  <c r="F11" i="1"/>
  <c r="L10" i="1"/>
  <c r="J10" i="1"/>
  <c r="F10" i="1"/>
  <c r="G9" i="1" l="1"/>
  <c r="G5" i="1" s="1"/>
  <c r="H9" i="1"/>
  <c r="I9" i="1"/>
  <c r="I5" i="1" s="1"/>
  <c r="J9" i="1"/>
  <c r="J5" i="1" s="1"/>
  <c r="K9" i="1"/>
  <c r="K5" i="1" s="1"/>
  <c r="L9" i="1"/>
  <c r="L5" i="1" s="1"/>
  <c r="F9" i="1"/>
  <c r="F5" i="1" s="1"/>
  <c r="H5" i="1"/>
  <c r="G6" i="1" l="1"/>
  <c r="H6" i="1"/>
  <c r="I6" i="1"/>
  <c r="J6" i="1"/>
  <c r="K6" i="1"/>
  <c r="L6" i="1"/>
  <c r="F6" i="1"/>
  <c r="M14" i="1" l="1"/>
  <c r="M13" i="1"/>
  <c r="M12" i="1"/>
  <c r="M11" i="1" l="1"/>
  <c r="M7" i="1"/>
  <c r="M10" i="1" l="1"/>
  <c r="M9" i="1" s="1"/>
  <c r="M5" i="1" s="1"/>
  <c r="M6" i="1" s="1"/>
</calcChain>
</file>

<file path=xl/sharedStrings.xml><?xml version="1.0" encoding="utf-8"?>
<sst xmlns="http://schemas.openxmlformats.org/spreadsheetml/2006/main" count="56" uniqueCount="24">
  <si>
    <t>(тыс. рублей)</t>
  </si>
  <si>
    <t>2021 год</t>
  </si>
  <si>
    <t>2023 год</t>
  </si>
  <si>
    <t>2024 год</t>
  </si>
  <si>
    <t>БА</t>
  </si>
  <si>
    <t xml:space="preserve">касса </t>
  </si>
  <si>
    <t>%</t>
  </si>
  <si>
    <t>остаток БА</t>
  </si>
  <si>
    <t>ЛБО</t>
  </si>
  <si>
    <t>Кассовое исполнение</t>
  </si>
  <si>
    <t>Остаток БА</t>
  </si>
  <si>
    <t>средства областного бюджета</t>
  </si>
  <si>
    <t>средства федерального бюджета</t>
  </si>
  <si>
    <t xml:space="preserve">      I. ГОСУДАРСТВЕННАЯ ПРОГРАММА
 "Развитие транспортной системы"</t>
  </si>
  <si>
    <t>Подпрограмма "Повышение безопасности дорожного движения в Саратовской области"</t>
  </si>
  <si>
    <r>
      <t xml:space="preserve">     III. Государственная программа Саратовской области «Комплексное развитие сельских территорий». Подпрограмма «Создание и развитие инфраструктуры на сельских территориях». 
</t>
    </r>
    <r>
      <rPr>
        <sz val="12"/>
        <color indexed="8"/>
        <rFont val="PT Astra Serif"/>
        <family val="1"/>
        <charset val="204"/>
      </rPr>
      <t>Развитие транспортной инфраструктуры на сельских территориях</t>
    </r>
  </si>
  <si>
    <t>из них:</t>
  </si>
  <si>
    <t>Подпрограмма "Развитие и обеспечение сохранности сети автомобильных дорог Саратовской области"</t>
  </si>
  <si>
    <r>
      <t xml:space="preserve">     II. Государственная программа Саратовской области «Профилактика правонарушений, терроризма, экстремизма и противодействие незаконному обороту наркотических средств»
</t>
    </r>
    <r>
      <rPr>
        <sz val="12"/>
        <color indexed="8"/>
        <rFont val="PT Astra Serif"/>
        <family val="1"/>
        <charset val="204"/>
      </rPr>
      <t>Мероприятие «Обеспечение транспортной безопасности объектов транспортной инфраструктуры, в том числе автомобильных дорог общего пользования регионального и межмуниципального значения и искусственных дорожных сооружений на них»</t>
    </r>
  </si>
  <si>
    <t>Расходы за счет средств областного дорожного фонда министерства транспорта и дорожного хозяйства области</t>
  </si>
  <si>
    <t>Информация о расходах областного дорожного фонда 
министерства транспорта и дорожного хозяйства Саратовской области
на 2023 год и на плановый период 2024 и 2025 годов*</t>
  </si>
  <si>
    <t>2025 год</t>
  </si>
  <si>
    <t>*  в соответствии с Законом Саратовской области «Об областном бюджете на 2023 год и на плановый период 2024 и 2025 годов» в редакции от 26.12.2022 года</t>
  </si>
  <si>
    <t>*  в соответствии с Законом Саратовской области «Об областном бюджете на 2023 год и на плановый период 2024 и 2025 годов» в редакции от 16.02.2023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</si>
</sst>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.0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PT Astra Serif"/>
      <family val="1"/>
      <charset val="204"/>
    </font>
    <font>
      <b/>
      <sz val="14"/>
      <name val="PT Astra Serif"/>
      <family val="1"/>
      <charset val="204"/>
    </font>
    <font>
      <i/>
      <sz val="12"/>
      <name val="PT Astra Serif"/>
      <family val="1"/>
      <charset val="204"/>
    </font>
    <font>
      <i/>
      <sz val="1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2"/>
      <name val="PT Astra Serif"/>
      <family val="1"/>
      <charset val="204"/>
    </font>
    <font>
      <i/>
      <sz val="11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i/>
      <sz val="12"/>
      <color theme="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1">
    <xf numFmtId="0" fontId="0" fillId="0" borderId="0" xfId="0"/>
    <xf numFmtId="0" fontId="3" fillId="2" borderId="0" xfId="0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13" fillId="2" borderId="2" xfId="1" applyFont="1" applyFill="1" applyBorder="1" applyAlignment="1">
      <alignment horizontal="left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96;&#1082;&#1086;&#1074;&#1072;%20&#1045;.&#1042;/2022%20&#1075;&#1086;&#1076;%20(&#1092;&#1086;&#1088;&#1084;&#1091;&#1083;&#1099;)/&#1056;&#1072;&#1073;&#1086;&#1095;&#1080;&#1077;%20&#1090;&#1072;&#1073;&#1083;&#1080;&#1094;&#1099;/&#1048;&#1089;&#1087;&#1086;&#1083;&#1085;&#1077;&#1085;&#1080;&#1077;_&#1052;&#1080;&#1085;&#1080;&#1089;&#1090;&#1077;&#1088;&#1089;&#1090;&#1074;&#1086;_16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спись_2022-2024"/>
      <sheetName val="касса"/>
      <sheetName val="общая_22-24"/>
      <sheetName val="Дороги_22-24"/>
      <sheetName val="Коротко ДФ Светофор"/>
      <sheetName val="Дороги_22-24 (2)"/>
    </sheetNames>
    <sheetDataSet>
      <sheetData sheetId="0">
        <row r="208">
          <cell r="S208">
            <v>35000000</v>
          </cell>
        </row>
        <row r="215">
          <cell r="S215">
            <v>43293880</v>
          </cell>
        </row>
        <row r="218">
          <cell r="S218">
            <v>0</v>
          </cell>
        </row>
        <row r="221">
          <cell r="S221">
            <v>0</v>
          </cell>
        </row>
        <row r="224">
          <cell r="S224">
            <v>42428000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4"/>
  <sheetViews>
    <sheetView view="pageBreakPreview" topLeftCell="A8" zoomScale="80" zoomScaleNormal="90" zoomScaleSheetLayoutView="80" workbookViewId="0">
      <selection activeCell="A15" sqref="A15"/>
    </sheetView>
  </sheetViews>
  <sheetFormatPr defaultColWidth="8.88671875" defaultRowHeight="13.2" x14ac:dyDescent="0.25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6384" width="8.88671875" style="1"/>
  </cols>
  <sheetData>
    <row r="1" spans="1:14" ht="59.4" customHeight="1" x14ac:dyDescent="0.2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18.75" customHeight="1" x14ac:dyDescent="0.25">
      <c r="A2" s="2"/>
      <c r="B2" s="3"/>
      <c r="C2" s="3"/>
      <c r="D2" s="3"/>
      <c r="E2" s="3"/>
      <c r="F2" s="28" t="s">
        <v>0</v>
      </c>
      <c r="G2" s="28"/>
      <c r="H2" s="28"/>
      <c r="I2" s="28"/>
      <c r="J2" s="28"/>
      <c r="K2" s="28"/>
      <c r="L2" s="28"/>
      <c r="M2" s="28"/>
      <c r="N2" s="4"/>
    </row>
    <row r="3" spans="1:14" ht="27.75" customHeight="1" x14ac:dyDescent="0.25">
      <c r="A3" s="29"/>
      <c r="B3" s="29" t="s">
        <v>1</v>
      </c>
      <c r="C3" s="29"/>
      <c r="D3" s="29"/>
      <c r="E3" s="29"/>
      <c r="F3" s="30" t="s">
        <v>2</v>
      </c>
      <c r="G3" s="30"/>
      <c r="H3" s="30"/>
      <c r="I3" s="30"/>
      <c r="J3" s="30" t="s">
        <v>3</v>
      </c>
      <c r="K3" s="30"/>
      <c r="L3" s="30" t="s">
        <v>21</v>
      </c>
      <c r="M3" s="30"/>
    </row>
    <row r="4" spans="1:14" ht="30" hidden="1" customHeight="1" x14ac:dyDescent="0.25">
      <c r="A4" s="29"/>
      <c r="B4" s="24" t="s">
        <v>4</v>
      </c>
      <c r="C4" s="24" t="s">
        <v>5</v>
      </c>
      <c r="D4" s="24" t="s">
        <v>6</v>
      </c>
      <c r="E4" s="24" t="s">
        <v>7</v>
      </c>
      <c r="F4" s="5" t="s">
        <v>4</v>
      </c>
      <c r="G4" s="5" t="s">
        <v>8</v>
      </c>
      <c r="H4" s="6" t="s">
        <v>9</v>
      </c>
      <c r="I4" s="6" t="s">
        <v>10</v>
      </c>
      <c r="J4" s="5" t="s">
        <v>4</v>
      </c>
      <c r="K4" s="5" t="s">
        <v>8</v>
      </c>
      <c r="L4" s="5" t="s">
        <v>4</v>
      </c>
      <c r="M4" s="5" t="s">
        <v>8</v>
      </c>
    </row>
    <row r="5" spans="1:14" ht="64.8" customHeight="1" x14ac:dyDescent="0.25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16594984.900000002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17244987.300000001</v>
      </c>
      <c r="K5" s="9">
        <f t="shared" si="0"/>
        <v>0</v>
      </c>
      <c r="L5" s="9">
        <f t="shared" si="0"/>
        <v>14634627.900000002</v>
      </c>
      <c r="M5" s="10" t="e">
        <f>M9+M12+M13</f>
        <v>#REF!</v>
      </c>
    </row>
    <row r="6" spans="1:14" ht="18" customHeight="1" x14ac:dyDescent="0.25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11537506.700000003</v>
      </c>
      <c r="G6" s="12">
        <f t="shared" ref="G6:L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</v>
      </c>
      <c r="K6" s="12">
        <f t="shared" si="1"/>
        <v>0</v>
      </c>
      <c r="L6" s="12">
        <f t="shared" si="1"/>
        <v>12082033.300000003</v>
      </c>
      <c r="M6" s="13" t="e">
        <f t="shared" ref="M6" si="2">M5-M7</f>
        <v>#REF!</v>
      </c>
    </row>
    <row r="7" spans="1:14" ht="17.25" customHeight="1" x14ac:dyDescent="0.25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</f>
        <v>5057478.1999999993</v>
      </c>
      <c r="G7" s="12"/>
      <c r="H7" s="12"/>
      <c r="I7" s="12"/>
      <c r="J7" s="12">
        <f>189783.6+5154880.9+75177.8</f>
        <v>5419842.2999999998</v>
      </c>
      <c r="K7" s="12"/>
      <c r="L7" s="12">
        <f>2273013.5+66176.1+213405</f>
        <v>2552594.6</v>
      </c>
      <c r="M7" s="13" t="e">
        <f>#REF!+#REF!+#REF!+M14</f>
        <v>#REF!</v>
      </c>
    </row>
    <row r="8" spans="1:14" ht="17.25" customHeight="1" x14ac:dyDescent="0.25">
      <c r="A8" s="20" t="s">
        <v>16</v>
      </c>
      <c r="B8" s="8"/>
      <c r="C8" s="8"/>
      <c r="D8" s="8"/>
      <c r="E8" s="8"/>
      <c r="F8" s="23"/>
      <c r="G8" s="23"/>
      <c r="H8" s="23"/>
      <c r="I8" s="23"/>
      <c r="J8" s="23"/>
      <c r="K8" s="23"/>
      <c r="L8" s="23"/>
      <c r="M8" s="13"/>
    </row>
    <row r="9" spans="1:14" s="16" customFormat="1" ht="33.75" customHeight="1" x14ac:dyDescent="0.25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16322668.400000002</v>
      </c>
      <c r="G9" s="18">
        <f t="shared" ref="G9:L9" si="3">G10+G11</f>
        <v>0</v>
      </c>
      <c r="H9" s="18">
        <f t="shared" si="3"/>
        <v>0</v>
      </c>
      <c r="I9" s="18">
        <f t="shared" si="3"/>
        <v>0</v>
      </c>
      <c r="J9" s="18">
        <f t="shared" si="3"/>
        <v>16901285.600000001</v>
      </c>
      <c r="K9" s="18">
        <f t="shared" si="3"/>
        <v>0</v>
      </c>
      <c r="L9" s="18">
        <f t="shared" si="3"/>
        <v>14484627.900000002</v>
      </c>
      <c r="M9" s="10" t="e">
        <f>M10+M11</f>
        <v>#REF!</v>
      </c>
    </row>
    <row r="10" spans="1:14" s="16" customFormat="1" ht="34.5" customHeight="1" x14ac:dyDescent="0.25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15450581.3+550.3</f>
        <v>15451131.600000001</v>
      </c>
      <c r="G10" s="18"/>
      <c r="H10" s="18"/>
      <c r="I10" s="18"/>
      <c r="J10" s="18">
        <f>16029378.5+550.3</f>
        <v>16029928.800000001</v>
      </c>
      <c r="K10" s="18"/>
      <c r="L10" s="18">
        <f>13612720.8+550.3</f>
        <v>13613271.100000001</v>
      </c>
      <c r="M10" s="10" t="e">
        <f>#REF!+#REF!+#REF!+#REF!+#REF!+#REF!+#REF!+#REF!+#REF!+#REF!</f>
        <v>#REF!</v>
      </c>
    </row>
    <row r="11" spans="1:14" s="16" customFormat="1" ht="36" customHeight="1" x14ac:dyDescent="0.25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871116.8+420</f>
        <v>871536.8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4" s="16" customFormat="1" ht="121.8" customHeight="1" x14ac:dyDescent="0.25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100000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4" ht="70.5" customHeight="1" x14ac:dyDescent="0.25">
      <c r="A13" s="19" t="s">
        <v>15</v>
      </c>
      <c r="B13" s="8"/>
      <c r="C13" s="8"/>
      <c r="D13" s="8"/>
      <c r="E13" s="8">
        <v>0</v>
      </c>
      <c r="F13" s="18">
        <v>172316.5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4" s="16" customFormat="1" ht="39.6" customHeight="1" x14ac:dyDescent="0.25">
      <c r="A14" s="26" t="s">
        <v>22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2">
        <f>('[1]Роспись_2022-2024'!S218+'[1]Роспись_2022-2024'!S221+'[1]Роспись_2022-2024'!S224)/1000</f>
        <v>42428</v>
      </c>
    </row>
  </sheetData>
  <sheetProtection password="BEAD" sheet="1" formatCells="0" formatColumns="0" formatRows="0" insertColumns="0" insertRows="0" insertHyperlinks="0" deleteColumns="0" deleteRows="0" sort="0" autoFilter="0" pivotTables="0"/>
  <customSheetViews>
    <customSheetView guid="{2BCE837A-C973-4460-ACCC-A417BD0E8442}" scale="80" showPageBreaks="1" fitToPage="1" printArea="1" hiddenRows="1" hiddenColumns="1" view="pageBreakPreview">
      <selection activeCell="F9" sqref="F9"/>
      <pageMargins left="0.31496062992125984" right="0.31496062992125984" top="0.15748031496062992" bottom="0.15748031496062992" header="0" footer="0"/>
      <printOptions horizontalCentered="1"/>
      <pageSetup paperSize="9" scale="80" orientation="portrait" r:id="rId1"/>
    </customSheetView>
  </customSheetViews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9" priority="9" stopIfTrue="1" operator="equal">
      <formula>0</formula>
    </cfRule>
  </conditionalFormatting>
  <conditionalFormatting sqref="M14 B5:M13">
    <cfRule type="cellIs" dxfId="8" priority="8" operator="equal">
      <formula>0</formula>
    </cfRule>
  </conditionalFormatting>
  <conditionalFormatting sqref="A5:A8">
    <cfRule type="cellIs" dxfId="7" priority="7" operator="equal">
      <formula>0</formula>
    </cfRule>
  </conditionalFormatting>
  <conditionalFormatting sqref="A14">
    <cfRule type="cellIs" dxfId="6" priority="4" stopIfTrue="1" operator="equal">
      <formula>0</formula>
    </cfRule>
  </conditionalFormatting>
  <conditionalFormatting sqref="F8:L8">
    <cfRule type="cellIs" dxfId="5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4"/>
  <sheetViews>
    <sheetView tabSelected="1" view="pageBreakPreview" zoomScale="80" zoomScaleNormal="90" zoomScaleSheetLayoutView="80" workbookViewId="0">
      <selection activeCell="L5" sqref="L5"/>
    </sheetView>
  </sheetViews>
  <sheetFormatPr defaultColWidth="8.88671875" defaultRowHeight="13.2" x14ac:dyDescent="0.25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6384" width="8.88671875" style="1"/>
  </cols>
  <sheetData>
    <row r="1" spans="1:14" ht="59.4" customHeight="1" x14ac:dyDescent="0.2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18.75" customHeight="1" x14ac:dyDescent="0.25">
      <c r="A2" s="2"/>
      <c r="B2" s="3"/>
      <c r="C2" s="3"/>
      <c r="D2" s="3"/>
      <c r="E2" s="3"/>
      <c r="F2" s="28" t="s">
        <v>0</v>
      </c>
      <c r="G2" s="28"/>
      <c r="H2" s="28"/>
      <c r="I2" s="28"/>
      <c r="J2" s="28"/>
      <c r="K2" s="28"/>
      <c r="L2" s="28"/>
      <c r="M2" s="28"/>
      <c r="N2" s="4"/>
    </row>
    <row r="3" spans="1:14" ht="27.75" customHeight="1" x14ac:dyDescent="0.25">
      <c r="A3" s="29"/>
      <c r="B3" s="29" t="s">
        <v>1</v>
      </c>
      <c r="C3" s="29"/>
      <c r="D3" s="29"/>
      <c r="E3" s="29"/>
      <c r="F3" s="30" t="s">
        <v>2</v>
      </c>
      <c r="G3" s="30"/>
      <c r="H3" s="30"/>
      <c r="I3" s="30"/>
      <c r="J3" s="30" t="s">
        <v>3</v>
      </c>
      <c r="K3" s="30"/>
      <c r="L3" s="30" t="s">
        <v>21</v>
      </c>
      <c r="M3" s="30"/>
    </row>
    <row r="4" spans="1:14" ht="30" hidden="1" customHeight="1" x14ac:dyDescent="0.25">
      <c r="A4" s="29"/>
      <c r="B4" s="25" t="s">
        <v>4</v>
      </c>
      <c r="C4" s="25" t="s">
        <v>5</v>
      </c>
      <c r="D4" s="25" t="s">
        <v>6</v>
      </c>
      <c r="E4" s="25" t="s">
        <v>7</v>
      </c>
      <c r="F4" s="5" t="s">
        <v>4</v>
      </c>
      <c r="G4" s="5" t="s">
        <v>8</v>
      </c>
      <c r="H4" s="6" t="s">
        <v>9</v>
      </c>
      <c r="I4" s="6" t="s">
        <v>10</v>
      </c>
      <c r="J4" s="5" t="s">
        <v>4</v>
      </c>
      <c r="K4" s="5" t="s">
        <v>8</v>
      </c>
      <c r="L4" s="5" t="s">
        <v>4</v>
      </c>
      <c r="M4" s="5" t="s">
        <v>8</v>
      </c>
    </row>
    <row r="5" spans="1:14" ht="64.8" customHeight="1" x14ac:dyDescent="0.25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16694984.900000002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17244987.399999999</v>
      </c>
      <c r="K5" s="9">
        <f t="shared" si="0"/>
        <v>0</v>
      </c>
      <c r="L5" s="9">
        <f t="shared" si="0"/>
        <v>14634627.900000002</v>
      </c>
      <c r="M5" s="10" t="e">
        <f>M9+M12+M13</f>
        <v>#REF!</v>
      </c>
    </row>
    <row r="6" spans="1:14" ht="18" customHeight="1" x14ac:dyDescent="0.25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11637506.700000003</v>
      </c>
      <c r="G6" s="12">
        <f t="shared" ref="G6:M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11825145.099999998</v>
      </c>
      <c r="K6" s="12">
        <f t="shared" si="1"/>
        <v>0</v>
      </c>
      <c r="L6" s="12">
        <f t="shared" si="1"/>
        <v>12082033.300000003</v>
      </c>
      <c r="M6" s="13" t="e">
        <f t="shared" si="1"/>
        <v>#REF!</v>
      </c>
    </row>
    <row r="7" spans="1:14" ht="17.25" customHeight="1" x14ac:dyDescent="0.25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</f>
        <v>5057478.1999999993</v>
      </c>
      <c r="G7" s="12"/>
      <c r="H7" s="12"/>
      <c r="I7" s="12"/>
      <c r="J7" s="12">
        <f>189783.6+5154880.9+75177.8</f>
        <v>5419842.2999999998</v>
      </c>
      <c r="K7" s="12"/>
      <c r="L7" s="12">
        <f>2273013.5+66176.1+213405</f>
        <v>2552594.6</v>
      </c>
      <c r="M7" s="13" t="e">
        <f>#REF!+#REF!+#REF!+M14</f>
        <v>#REF!</v>
      </c>
    </row>
    <row r="8" spans="1:14" ht="17.25" customHeight="1" x14ac:dyDescent="0.25">
      <c r="A8" s="20" t="s">
        <v>16</v>
      </c>
      <c r="B8" s="8"/>
      <c r="C8" s="8"/>
      <c r="D8" s="8"/>
      <c r="E8" s="8"/>
      <c r="F8" s="23"/>
      <c r="G8" s="23"/>
      <c r="H8" s="23"/>
      <c r="I8" s="23"/>
      <c r="J8" s="23"/>
      <c r="K8" s="23"/>
      <c r="L8" s="23"/>
      <c r="M8" s="13"/>
    </row>
    <row r="9" spans="1:14" s="16" customFormat="1" ht="33.75" customHeight="1" x14ac:dyDescent="0.25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16422668.400000002</v>
      </c>
      <c r="G9" s="18">
        <f t="shared" ref="G9:L9" si="2">G10+G11</f>
        <v>0</v>
      </c>
      <c r="H9" s="18">
        <f t="shared" si="2"/>
        <v>0</v>
      </c>
      <c r="I9" s="18">
        <f t="shared" si="2"/>
        <v>0</v>
      </c>
      <c r="J9" s="18">
        <f t="shared" si="2"/>
        <v>16901285.699999999</v>
      </c>
      <c r="K9" s="18">
        <f t="shared" si="2"/>
        <v>0</v>
      </c>
      <c r="L9" s="18">
        <f t="shared" si="2"/>
        <v>14484627.900000002</v>
      </c>
      <c r="M9" s="10" t="e">
        <f>M10+M11</f>
        <v>#REF!</v>
      </c>
    </row>
    <row r="10" spans="1:14" s="16" customFormat="1" ht="34.5" customHeight="1" x14ac:dyDescent="0.25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15550581.3+550.3</f>
        <v>15551131.600000001</v>
      </c>
      <c r="G10" s="18"/>
      <c r="H10" s="18"/>
      <c r="I10" s="18"/>
      <c r="J10" s="18">
        <f>16029378.6+550.3</f>
        <v>16029928.9</v>
      </c>
      <c r="K10" s="18"/>
      <c r="L10" s="18">
        <f>13612720.8+550.3</f>
        <v>13613271.100000001</v>
      </c>
      <c r="M10" s="10" t="e">
        <f>#REF!+#REF!+#REF!+#REF!+#REF!+#REF!+#REF!+#REF!+#REF!+#REF!</f>
        <v>#REF!</v>
      </c>
    </row>
    <row r="11" spans="1:14" s="16" customFormat="1" ht="36" customHeight="1" x14ac:dyDescent="0.25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871116.8+420</f>
        <v>871536.8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4" s="16" customFormat="1" ht="121.8" customHeight="1" x14ac:dyDescent="0.25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100000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4" ht="70.5" customHeight="1" x14ac:dyDescent="0.25">
      <c r="A13" s="19" t="s">
        <v>15</v>
      </c>
      <c r="B13" s="8"/>
      <c r="C13" s="8"/>
      <c r="D13" s="8"/>
      <c r="E13" s="8">
        <v>0</v>
      </c>
      <c r="F13" s="18">
        <v>172316.5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4" s="16" customFormat="1" ht="39.6" customHeight="1" x14ac:dyDescent="0.25">
      <c r="A14" s="26" t="s">
        <v>23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2">
        <f>('[1]Роспись_2022-2024'!S218+'[1]Роспись_2022-2024'!S221+'[1]Роспись_2022-2024'!S224)/1000</f>
        <v>42428</v>
      </c>
    </row>
  </sheetData>
  <sheetProtection password="BEAD" sheet="1" formatCells="0" formatColumns="0" formatRows="0" insertColumns="0" insertRows="0" insertHyperlinks="0" deleteColumns="0" deleteRows="0" sort="0" autoFilter="0" pivotTables="0"/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4" priority="5" stopIfTrue="1" operator="equal">
      <formula>0</formula>
    </cfRule>
  </conditionalFormatting>
  <conditionalFormatting sqref="M14 B5:M13">
    <cfRule type="cellIs" dxfId="3" priority="4" operator="equal">
      <formula>0</formula>
    </cfRule>
  </conditionalFormatting>
  <conditionalFormatting sqref="A5:A8">
    <cfRule type="cellIs" dxfId="2" priority="3" operator="equal">
      <formula>0</formula>
    </cfRule>
  </conditionalFormatting>
  <conditionalFormatting sqref="A14">
    <cfRule type="cellIs" dxfId="1" priority="2" stopIfTrue="1" operator="equal">
      <formula>0</formula>
    </cfRule>
  </conditionalFormatting>
  <conditionalFormatting sqref="F8:L8">
    <cfRule type="cellIs" dxfId="0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Дороги_23-25 от 26.12.2022</vt:lpstr>
      <vt:lpstr>Дороги_23-25 от 16.02.2023</vt:lpstr>
      <vt:lpstr>'Дороги_23-25 от 16.02.2023'!Заголовки_для_печати</vt:lpstr>
      <vt:lpstr>'Дороги_23-25 от 26.12.2022'!Заголовки_для_печати</vt:lpstr>
      <vt:lpstr>'Дороги_23-25 от 16.02.2023'!Область_печати</vt:lpstr>
      <vt:lpstr>'Дороги_23-25 от 26.12.2022'!Область_печати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Прокофьева Виктория Викторовна</dc:creator>
  <cp:lastModifiedBy>Булдакова Мария Рудольфовна</cp:lastModifiedBy>
  <cp:lastPrinted>2023-02-21T07:16:00Z</cp:lastPrinted>
  <dcterms:created xsi:type="dcterms:W3CDTF">2022-12-22T04:57:12Z</dcterms:created>
  <dcterms:modified xsi:type="dcterms:W3CDTF">2023-02-27T10:48:47Z</dcterms:modified>
</cp:coreProperties>
</file>