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19440" windowHeight="12435" tabRatio="820" firstSheet="1" activeTab="1"/>
  </bookViews>
  <sheets>
    <sheet name="31.12.2019-602" sheetId="8" state="hidden" r:id="rId1"/>
    <sheet name="3 прил 13" sheetId="29" r:id="rId2"/>
  </sheets>
  <externalReferences>
    <externalReference r:id="rId3"/>
  </externalReferences>
  <definedNames>
    <definedName name="А1">'31.12.2019-602'!$5:$5</definedName>
    <definedName name="_xlnm.Print_Titles" localSheetId="0">'31.12.2019-602'!$6:$6</definedName>
    <definedName name="_xlnm.Print_Area" localSheetId="1">'3 прил 13'!$A$1:$F$79</definedName>
    <definedName name="_xlnm.Print_Area" localSheetId="0">'31.12.2019-602'!$A$1:$J$21</definedName>
  </definedNames>
  <calcPr calcId="125725"/>
</workbook>
</file>

<file path=xl/calcChain.xml><?xml version="1.0" encoding="utf-8"?>
<calcChain xmlns="http://schemas.openxmlformats.org/spreadsheetml/2006/main">
  <c r="E21" i="29"/>
  <c r="E25" l="1"/>
  <c r="E41" l="1"/>
  <c r="E28" l="1"/>
  <c r="E27"/>
  <c r="E19" l="1"/>
  <c r="E13"/>
  <c r="E14"/>
  <c r="E78" l="1"/>
  <c r="E76"/>
  <c r="E74"/>
  <c r="E72"/>
  <c r="E69"/>
  <c r="E63"/>
  <c r="E36"/>
  <c r="E34"/>
  <c r="E32"/>
  <c r="E30"/>
  <c r="E26"/>
  <c r="E24"/>
  <c r="E22"/>
  <c r="E20"/>
  <c r="E18"/>
  <c r="E16"/>
  <c r="J13" i="8" l="1"/>
  <c r="J14"/>
  <c r="J15"/>
  <c r="F14"/>
  <c r="F13"/>
  <c r="F19"/>
  <c r="J9"/>
  <c r="E9"/>
  <c r="F11"/>
  <c r="D10"/>
  <c r="C10"/>
  <c r="E18"/>
  <c r="E16" s="1"/>
  <c r="C19"/>
  <c r="C18" s="1"/>
  <c r="D19"/>
  <c r="D18" s="1"/>
  <c r="D17" s="1"/>
  <c r="D16" s="1"/>
  <c r="H19" l="1"/>
  <c r="F18"/>
  <c r="F17" s="1"/>
  <c r="F16" s="1"/>
  <c r="G19"/>
  <c r="C17"/>
  <c r="C16" s="1"/>
  <c r="G18"/>
  <c r="G17" l="1"/>
  <c r="H18"/>
  <c r="H17"/>
  <c r="H16"/>
  <c r="G16"/>
  <c r="D11" l="1"/>
  <c r="D9" s="1"/>
  <c r="C11"/>
  <c r="C9" s="1"/>
  <c r="F15" l="1"/>
  <c r="D15"/>
  <c r="C15"/>
  <c r="D14"/>
  <c r="C14"/>
  <c r="D13"/>
  <c r="C13"/>
  <c r="G10"/>
  <c r="D12" l="1"/>
  <c r="E15"/>
  <c r="E12" s="1"/>
  <c r="F12"/>
  <c r="G14"/>
  <c r="C12"/>
  <c r="C8" s="1"/>
  <c r="H11"/>
  <c r="H13"/>
  <c r="H14"/>
  <c r="G13"/>
  <c r="G9"/>
  <c r="G11"/>
  <c r="H15"/>
  <c r="G15" l="1"/>
  <c r="L8"/>
  <c r="C7"/>
  <c r="C20" s="1"/>
  <c r="G12"/>
  <c r="D8"/>
  <c r="D7" s="1"/>
  <c r="D20" s="1"/>
  <c r="H12"/>
  <c r="E8"/>
  <c r="E7" s="1"/>
  <c r="E20" s="1"/>
  <c r="G8" l="1"/>
  <c r="G7" l="1"/>
  <c r="G20"/>
  <c r="F10" l="1"/>
  <c r="F9" l="1"/>
  <c r="H10"/>
  <c r="H9" l="1"/>
  <c r="F8"/>
  <c r="F7" l="1"/>
  <c r="H8"/>
  <c r="F20" l="1"/>
  <c r="H20" s="1"/>
  <c r="H7"/>
</calcChain>
</file>

<file path=xl/comments1.xml><?xml version="1.0" encoding="utf-8"?>
<comments xmlns="http://schemas.openxmlformats.org/spreadsheetml/2006/main">
  <authors>
    <author>Липилина Ольга Сергеевна</author>
  </authors>
  <commentList>
    <comment ref="C6" authorId="0">
      <text>
        <r>
          <rPr>
            <b/>
            <sz val="11"/>
            <color indexed="81"/>
            <rFont val="Tahoma"/>
            <family val="2"/>
            <charset val="204"/>
          </rPr>
          <t>Липилина:</t>
        </r>
        <r>
          <rPr>
            <sz val="11"/>
            <color indexed="81"/>
            <rFont val="Tahoma"/>
            <family val="2"/>
            <charset val="204"/>
          </rPr>
          <t xml:space="preserve">
ПО БЮДЖЕТУ (ЗАКОНУ)</t>
        </r>
      </text>
    </comment>
  </commentList>
</comments>
</file>

<file path=xl/sharedStrings.xml><?xml version="1.0" encoding="utf-8"?>
<sst xmlns="http://schemas.openxmlformats.org/spreadsheetml/2006/main" count="311" uniqueCount="205">
  <si>
    <t>№ п/п</t>
  </si>
  <si>
    <t>Наименование государственной программы Саратовской области (подпрограммы) объекта капитального строительства (объекта недвижимого имущества)</t>
  </si>
  <si>
    <t>Ввод мощности</t>
  </si>
  <si>
    <t>Примечания (информация о ходе строительства объекта, причина неиспользования средств)</t>
  </si>
  <si>
    <t>I.</t>
  </si>
  <si>
    <t>1.</t>
  </si>
  <si>
    <t>1.1.</t>
  </si>
  <si>
    <t>Подпрограмма «Обеспечение жилыми помещениями детей-сирот и детей, оставшихся без попечения родителей», в том числе:</t>
  </si>
  <si>
    <t>1.2.</t>
  </si>
  <si>
    <t>Подпрограмма  «Обеспечение жилыми помещениями отдельных категорий граждан, установленных законодательством Саратовской области» , в том числе:</t>
  </si>
  <si>
    <t>1.2.1</t>
  </si>
  <si>
    <t xml:space="preserve">Предоставление жилых помещений по договорам социального найма гражданам, страдающим тяжелой формой хронических заболеваний </t>
  </si>
  <si>
    <t>1.2.2</t>
  </si>
  <si>
    <t>Предоставление жилых помещений по договорам социального найма реабилитированным лицам</t>
  </si>
  <si>
    <t>II.</t>
  </si>
  <si>
    <t>Строительство объектов, софинансирование которых осуществляется за счет межбюджетных субсидий из федерального бюджета и поступлений от бюджетов внебюджетных фондов - всего, в том числе:</t>
  </si>
  <si>
    <t>ГП СО «Обеспечение населения доступным жильем и развитие жилищно-коммунальной инфраструктуры до 2020 года»</t>
  </si>
  <si>
    <t>Подпрограмма 5 «Обеспечение жилыми помещениями  детей-сирот и детей, оставшихся без попечения родителей»</t>
  </si>
  <si>
    <t>Представление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</si>
  <si>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% выполнения </t>
  </si>
  <si>
    <t>1.2.3</t>
  </si>
  <si>
    <t>Отчет об объемах выполненных работ на объектах капитального строительства и вводе этих объектов в эксплуатацию или приобретении 
недвижимого имущества в рамках реализации областной адресной инвестиционной программы</t>
  </si>
  <si>
    <t>за январь -</t>
  </si>
  <si>
    <t>Открыто лимитов бюджетных обязательств (тыс. рублей)</t>
  </si>
  <si>
    <t>Объем выполненных работ (тыс. рублей)</t>
  </si>
  <si>
    <t>Кассовый расход (тыс. рублей)</t>
  </si>
  <si>
    <t>Государственные программы Саратовской области (финансирование которых осуществлется за счет средств областного бюджета) - всего</t>
  </si>
  <si>
    <t>Предоставление жилых помещений по договорам социального найма многодетным семьям</t>
  </si>
  <si>
    <t>1.1.1</t>
  </si>
  <si>
    <t>1.1.2</t>
  </si>
  <si>
    <t>х</t>
  </si>
  <si>
    <t>2019 года</t>
  </si>
  <si>
    <t>ГП СО «Обеспечение населения доступным жильем и развитие жилищно-коммунальной инфраструктуры»</t>
  </si>
  <si>
    <t>Предоставление жилых помещений детям-сиротам и детям, оставшимся без попечения родителей, лицам из числа детей сирот и детей, оставшихся без попечения родителей, из числа специализированного государствен-ного жилищного фонда по договорам найма специализированных жилых помещений</t>
  </si>
  <si>
    <t>Бюджетные ассигнования на 2019 год (тыс. рублей)</t>
  </si>
  <si>
    <t>октябрь</t>
  </si>
  <si>
    <t xml:space="preserve">% финансиро-вания </t>
  </si>
  <si>
    <t>Главный распорядитель средств областного бюджета: Министерство строительства и жилищно-коммунального хозяйства Саратовской области</t>
  </si>
  <si>
    <t>ВСЕГО по ОБ и ФБ:</t>
  </si>
  <si>
    <t>(по состоянию на 30.11.2019 г.)</t>
  </si>
  <si>
    <t xml:space="preserve">
</t>
  </si>
  <si>
    <t>Сведения</t>
  </si>
  <si>
    <t>Плановое значение</t>
  </si>
  <si>
    <t>Фактическое значение</t>
  </si>
  <si>
    <t>министерство строительства и жилищно-коммунального хозяйства области</t>
  </si>
  <si>
    <t>степень выполнения, процентов</t>
  </si>
  <si>
    <t xml:space="preserve">Сведения о выполнении/невыполнении проектов (программ), мероприятий проектов (программ), мероприятий ведомственных целевых программ, мероприятий, контрольных событий подпрограммы (достижение соответствующих ожидаемых результатов)
</t>
  </si>
  <si>
    <t xml:space="preserve">Примечание (причины невыполнения целевых показателей, недостижения ожидаемых результатов)
</t>
  </si>
  <si>
    <t xml:space="preserve">Наименование пилотной государственной программы, подпрограммы, проекта (программы), мероприятий проекта (программы), ведомственных целевых программ, мероприятий ведомственных целевых программ, мероприятий и контрольных событий подпрограмм
</t>
  </si>
  <si>
    <t xml:space="preserve">Ответственный исполнитель, соисполнитель, участник
</t>
  </si>
  <si>
    <t>Мероприятие 3.1 "Обеспечение условий доступности для инвалидов жилых помещений и общего имущества в многоквартирном доме";</t>
  </si>
  <si>
    <t xml:space="preserve">
о выполнении проектов (программ), мероприятий проектов (программ), ведомственных целевых программ, мероприятий
и контрольных событий подпрограмм государственной программы Саратовской области "Развитие транспортной системы"</t>
  </si>
  <si>
    <t>Подпрограмма 2«Развитие и обеспечение сохранности сети автомобильных дорог Саратовской области»</t>
  </si>
  <si>
    <t>Региональный проект 2.1 в целях выполнения задач федерального проекта «Дорожная сеть»</t>
  </si>
  <si>
    <t>2.1.2.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округов области за счет средств областного дорожного фонда</t>
  </si>
  <si>
    <t>2.1.3.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</si>
  <si>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 xml:space="preserve"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
</t>
  </si>
  <si>
    <t>Мероприятие 2.2 «Капитальный ремонт, ремонт и содержание автомобильных дорог общего пользования регионального 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</t>
  </si>
  <si>
    <t>министерство транспорта и дорожного хозяйства области, органы местного самоуправления области (по согласованию), ГКУ СО «Дирекция транспорта и дорожного хозяйства», ГКУ «Региональный навигационно-информационный центр»</t>
  </si>
  <si>
    <t>министерство транспорта и дорожного хозяйства области, ГКУ СО «Дирекция транспорта и дорожного хозяйства»</t>
  </si>
  <si>
    <t>реализация полномочий в сфере дорожной деятельности в отношении автомобильных дорог общего пользования  регионального и межмуниципального значения и искусственных сооружений на них, находящихся в государственной собственности области</t>
  </si>
  <si>
    <t xml:space="preserve">Региональный проект 2.2 в целях выполнения задач федерального проекта «Общесистемные меры развития дорожного хозяйства»
</t>
  </si>
  <si>
    <t>Мероприятие 1.2 «Обеспечение перевозок пассажиров речным транспортом»</t>
  </si>
  <si>
    <t>министерство транспорта и дорожного хозяйства области</t>
  </si>
  <si>
    <t>Мероприятие 1.3 «Обеспечение перевозок пассажиров автомобильным транспортом»</t>
  </si>
  <si>
    <t>Мероприятие 1.4 «Обеспечение перевозок пассажиров железнодорожным транспортом»</t>
  </si>
  <si>
    <t>Мероприятие 1.5 «Обеспечение организации транспортного обслуживания населения на территории области»</t>
  </si>
  <si>
    <t>Мероприятие 1.6  «Модернизация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области»</t>
  </si>
  <si>
    <t>Мероприятие 1.7  «Приобретение автотранспортными организациями и предприятиями области всех форм собственности пассажирского подвижного состава»</t>
  </si>
  <si>
    <t>Мероприятие 1.9 "Обеспечение доступности воздушных перевозок пассажиров"</t>
  </si>
  <si>
    <t>Подпрограмма 3 «Повышение безопасности дорожного движения в Саратовской области»</t>
  </si>
  <si>
    <t>Мероприятие 3.2 «Комплексное развитие автоматизированных систем фиксации нарушений правил дорожного движения на территории Саратовской области за счет средств областного фонда"</t>
  </si>
  <si>
    <t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</si>
  <si>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Мероприятие 4.1 «Внедрение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деятельности»</t>
  </si>
  <si>
    <t>Подпрограмма 5 «Развитие рынка газового моторного топлива в Саратовской области»</t>
  </si>
  <si>
    <t>Мероприятие 5.1 "Приобретение пассажирского автомобильного транспорта, работающего на газомоторном топливе"</t>
  </si>
  <si>
    <t>Мероприятие 5.2 «Развитие газомоторной инфраструктуры в Саратовской области»</t>
  </si>
  <si>
    <t>министерство промышленности и энергетики области</t>
  </si>
  <si>
    <t>Мероприятие 5.3 «Перевод коммунальной техники на газомоторное топливо»</t>
  </si>
  <si>
    <t>Мероприятие 5.4 «Перевод пассажирского автомобильного транспорта на газомоторное топливо»</t>
  </si>
  <si>
    <t>Подпрограмма 1 "Модернизация и развитие транспортного комплекса Саратовской области"</t>
  </si>
  <si>
    <t xml:space="preserve"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
</t>
  </si>
  <si>
    <t>Доля пассажирских автотранспортных средств, использующих компримированный природный газ в качестве газомоторного топлива составляет 20 %</t>
  </si>
  <si>
    <t>Проведено техническое обслуживание и ремонт комплексов фотовидеофиксации</t>
  </si>
  <si>
    <t>Осуществление ремонта и технического обслуживание комплексов фотовидеофиксации</t>
  </si>
  <si>
    <t>Исполнение ГКУ СО «Региональный навигационно-информационный центр» функций по обеспечению эффективной эксплуатации и осуществлению обслуживания оборудования, входящего в систему фотовидеофиксации нарушений правил дорожного движения и весового контроля.</t>
  </si>
  <si>
    <t>ГКУ СО «Региональный навигационно-информационный центр» исполняет функции по обеспечению эффективной эксплуатации и осуществлению обслуживания оборудования, входящего в систему фотовидеофиксации нарушений правил дорожного движения и весового контроля</t>
  </si>
  <si>
    <t>Осуществляется рассылка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</t>
  </si>
  <si>
    <t>Мероприятие 1.13 "Строительство скоростной трамвайной линии "Мирный пер. - 6-я Дачная" в г. Саратове"</t>
  </si>
  <si>
    <t>Мероприятие 1.14 "Обеспечение бесперебойного функционирования городского наземного электрического транспорта"</t>
  </si>
  <si>
    <t>Уровень технической обеспеченности информационных систем и оборудования министерства транспорта и дорожного хозяйства области составляет 95 процента</t>
  </si>
  <si>
    <t xml:space="preserve">Повышение уровня технической обеспеченности информационных систем и оборудования министерства транспорта и дорожного хозяйства области </t>
  </si>
  <si>
    <t>Осуществление проектно-изыскательных работ по реконструкции и строительству аэропорта города Балаково</t>
  </si>
  <si>
    <t>Мероприятие 1.12 "Развитие инфраструктуры внутреннего водного транспорта"</t>
  </si>
  <si>
    <t>Проведена русловая съемка на участке акватории Волгоградского водохранилища от 2185 км р.Волга до с.Смеловка Энгельсского муниципального района Саратовкой области</t>
  </si>
  <si>
    <t>Предоставление межбюджетных трансфертов из бюджета Саратовской области в целях реализации 1 этапа строительства скоростной линии "Мирный пер.-6-ая Дачная"</t>
  </si>
  <si>
    <t>Предоставление межбюджетных трансфертов из бюджета Саратовской области в целях увеличения заработной платы водительскому составу городского электрического транспорта г.Саратова</t>
  </si>
  <si>
    <t>Администрации муниципального образования "Город Саратов" предоставлены межбюджетных трансфертов из бюджета Саратовской области в целях увеличения заработной платы водительскому составу городского электрического транспорта г.Саратова</t>
  </si>
  <si>
    <t>Администрации муниципального образования "Город Саратов" предоставлены  межбюджетных трансфертов из бюджета Саратовской области в целях реализации 1 этапа строительства скоростной линии "Мирный пер.-6-ая Дачная"</t>
  </si>
  <si>
    <t>Увеличение доли пассажирских автотранспортных средств, использующих компримированный природный газ в качестве газомоторного топлива с 15% до 18%</t>
  </si>
  <si>
    <t>выполнение проектно-изыскательских работ в целях подготовки необходимой документации по строительству и реконструкции дорог в будущие периоды</t>
  </si>
  <si>
    <t>2.2.1.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</si>
  <si>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2.2.2. Содержание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</si>
  <si>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2.2.3. Капитальный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</si>
  <si>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 xml:space="preserve">2.2.4. Топографо-геодезические, кадастровые, оценочные работы по оформлению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 </t>
  </si>
  <si>
    <t>оформление в установленном законом порядке прав собственности Саратовской области на имущество (автомобильные дороги)</t>
  </si>
  <si>
    <t>полномочия в сфере дорожной деятельности в отношении автомобильных дорог общего пользования  регионального и межмуниципального значения и искусственных сооружений на них, находящихся в государственной собственности области реализованы в полном объеме</t>
  </si>
  <si>
    <t>2.2.1. Внедрение автоматизированных технологий организации дорожного движения и контроля за соблюдением правил дорожного движения</t>
  </si>
  <si>
    <t>2.2.3.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 за счет средств областного дорожного фонда</t>
  </si>
  <si>
    <t>Мероприятие 1.11 "Строительство (развитие) аэропортового комплекса "Балаково"</t>
  </si>
  <si>
    <t>1 060 выполненных рейсов по субсидируемым социально ориентированным маршрутам речного транспорта, осуществляющим перевозки пассажиров</t>
  </si>
  <si>
    <t xml:space="preserve">Приложение № 13                                                                                                                                                        к Правилам разработки, реализации и оценки эффективности отдельных государственных программ Саратовской области
</t>
  </si>
  <si>
    <t>Контрольное событие 1.2.1. «Возмещение недополученных доходов в связи с оказанием услуг по перевозке пассажиров и багажа внутренним водным транспортом общего пользования»</t>
  </si>
  <si>
    <t>Контрольное событие 1.2.2. «Приобретение пассажирских судов для обеспечения перевозок пассажиров и их багажа внутренним водным транспортом общего пользования на территории Саратовской области»</t>
  </si>
  <si>
    <t>-</t>
  </si>
  <si>
    <t>Контрольное событие 1.3.1 «Возмещение части затрат на выполнение работ, связанных с осуществлением регулярных перевозок по межмуниципальным маршрутам регулярных перевозок по регулируемым тарифам»</t>
  </si>
  <si>
    <t>Контрольное событие 1.4.1. «Возмещение недополученных доходов, возникающих от применения регулируемых тарифов на пассажирские перевозки, осуществляемые железнодорожным транспортом в межмуниципальном сообщении»</t>
  </si>
  <si>
    <t>Контрольное событие 1.5.1. «Обеспечение надлежащей организации транспортного обслуживания населения на территории области»</t>
  </si>
  <si>
    <t>Контрольное событие 1.6.1 «Обеспечение функционирования локально-вычислительной сети министерства транспорта и дорожного хозяйства Саратовской области, сопровождение ведомственной информационной системы министерства транспорта и дорожного хозяйства Саратовской области 1С «Бухгалтерия»</t>
  </si>
  <si>
    <t>Контрольное событие 1.7.1. «Обновление парка подвижного состава автотранспортных предприятий области»</t>
  </si>
  <si>
    <t>Контрольное событие 1.9.1. «Возмещение авиаперевозчикам недополученных доходов от осуществления в текущем году региональных воздушных перевозок пассажиров на территории Российской Федерации и формирование региональной  маршрутной сети»</t>
  </si>
  <si>
    <t>Контрольное событие 1.11.1 «Строительство объектов служебно-технической территории аэропорта Балаково»</t>
  </si>
  <si>
    <t>Контрольное событие 1.12.1 «Проведение работ по русловой съемке на участке акватории Волгоградского водохранилища»</t>
  </si>
  <si>
    <t>Контрольное событие 1.13.1 «Предоставление иных межбюджетных трансфертов из бюджета Саратовской области на финансовое обеспечение реализации мероприятий по строительству и капитальному ремонту объектов инфраструктуры городского наземного электрического транспорта в г. Саратове»</t>
  </si>
  <si>
    <t>Контрольное событие 1.14.1 «Предоставление иных межбюджетных трансфертов из бюджета Саратовской области на финансовое обеспечение бесперебойного функционирования городского наземного электрического транспорта на территории муниципального образования «Город Саратов»</t>
  </si>
  <si>
    <t>Контрольное событие 3.1.1. «Обеспечение функционирования автоматической системы фотовидеофиксации нарушений Правил дорожного движения путем организации мероприятий по рассылке и доставке постановлений по делам об административных правонарушениях в области дорожного движения, зафиксированных в автоматическом режиме, а также возникающих при рассмотрении жалоб на постановления по делам об административных правонарушениях и привлечении к административной ответственности лиц, уклоняющихся от уплаты административных штрафов за указанные правонарушения»</t>
  </si>
  <si>
    <t>Контрольное событие 3.1.2. «Обеспечение функционирования автоматической системы фото-видеофиксации нарушений правил дорожного движения путем организации мероприятий по ремонту и техническому обслуживанию аппаратов видеофиксации нарушений ПДД, включая их настройку, метрологическую поверку и обновление программного обеспечения»</t>
  </si>
  <si>
    <t>Контрольное событие 3.1.3. «Обеспечение функционирования ГКУ «Региональный навигационно-информационный центр», основной целью деятельности которого является обеспечение эффективной эксплуатации и осуществление обслуживания оборудования, входящего в систему фотовидеофиксации нарушений правил дорожного движения и весового контроля»</t>
  </si>
  <si>
    <t>Контрольное событие 4.1.1. "Расширение внедрения и использования спутниковых  навигационных технологий системы ГЛОНАСС в деятельности транспортных предприятий</t>
  </si>
  <si>
    <t>Контрольное событие 5.1.1. «Приобретение пассажирского автомобильного транспорта, работающего на газомоторном топливе»</t>
  </si>
  <si>
    <t>Контрольное событие 5.2.2 «Реализация мероприятий по развитию рынка газомоторного топлива»
(возмещение части затрат по строительству объектов заправки транспортных средств природным газом)</t>
  </si>
  <si>
    <t>Контрольное событие 5.3.1. «Перевод коммунальной техники на газомоторное топливо»</t>
  </si>
  <si>
    <t>Контрольное событие 5.4.1. «Перевод пассажирского автомобильного транспорта на газомоторное топливо»</t>
  </si>
  <si>
    <t>Мероприятие 2.23 «Выполнение мероприятий по ремонту автомобильных дорог общего пользования местного значения в границах городских поселений области, за счет средств областного дорожного фонда»</t>
  </si>
  <si>
    <t>Мероприятие 2.27 «Приведение в нормативное состояние автомобильных дорог общего пользования регионального и межмуниципального значения за счет средств областного дорожного фонда»</t>
  </si>
  <si>
    <t>органы местного самоуправления области (по согласованию)</t>
  </si>
  <si>
    <t>ГКУ СО "Дирекция транспорта и дорожного хозяйства"</t>
  </si>
  <si>
    <t>19 096 выполненных рейса по субсидируемым социально ориентированным маршрутам железнодорожного транспорта, осуществляющим перевозки пассажиров</t>
  </si>
  <si>
    <t>18 984 выполненных рейса по субсидируемым социально ориентированным маршрутам железнодорожного транспорта, осуществляющим перевозки пассажиров</t>
  </si>
  <si>
    <t>Снижение транспортной активности  в связи с влиянием эпидимилогической ситуации связанной с "COVID-19"</t>
  </si>
  <si>
    <t>Невыполнение показателя связано с отменой курсирования пригородных поездов на участке Аткарск-Лысые Горы Калиниск в связи с производсом работ по капитальному ремонту пути отменены пригородные поезда на следующие даты      30 — 31 июля, 01 – 14 августа — № 6552 Аткарск — Лысые Горы, 
31 июля, 01 – 15 августа — № 6551 Лысые Горы – Аткарск, 
02, 04, 06, 08, 10, 12, 14 августа — № 6556 сообщением Аткарск – Калининск Сар., ;
02, 04, 06, 08, 10, 12, 14 августа — № 6555 Калининск Сар. — Аткарск</t>
  </si>
  <si>
    <t>171 приобретенных пассажирских автотранспортных средств организациями и предприятиями области</t>
  </si>
  <si>
    <t xml:space="preserve">720 рейсов, выполняемых по субсидируемым маршрутам воздушного транспорта, осуществляющим перевозки пассажиров </t>
  </si>
  <si>
    <t xml:space="preserve">758 рейсов, выполняемых по субсидируемым маршрутам воздушного транспорта, осуществляющим перевозки пассажиров </t>
  </si>
  <si>
    <t>Сокращение времени прибытия служб экстренного реагирования на территории Саратовской области, оборудованных системой ГЛОНАСС к месту происшествия до 15 минут</t>
  </si>
  <si>
    <t>Время прибытия служб экстренного реагирования не территории Саратовской области, оборудованных системой ГЛОНАСС к месту происшествия не более 15 минут</t>
  </si>
  <si>
    <t xml:space="preserve">Мероприятие 1.10 «Обновление наземного электрического транспорта для обеспечения организации транспортного обслуживания населения области»
</t>
  </si>
  <si>
    <t xml:space="preserve">Контрольное событие 1.10.1.
«Обновление наземного электрического транспорта для
обеспечения организации
транспортного обслуживания
населения области»
</t>
  </si>
  <si>
    <t xml:space="preserve">Прирост обновленного наземного
электрическог о транспорта
для обеспечения организации
транспортного  обслуживания
населения области, 24 шт.
</t>
  </si>
  <si>
    <t xml:space="preserve">70 единиц прирост обновленного наземного
электрическог о транспорта
для обеспечения организации
транспортного  обслуживания
населения области
</t>
  </si>
  <si>
    <t xml:space="preserve">Контрольное событие 1.15.1.
«Развитие инфраструктуры
городского наземного электрического
транспорта»
</t>
  </si>
  <si>
    <t xml:space="preserve">Мероприятие 1.16 "Управление принадлежащими Саратовской области акциями открытых акционерных обществ транспортного комплекса",
министерство транспорта и дорожного хозяйства области, 2021 год
</t>
  </si>
  <si>
    <t>Количество пассажиров, перевозимых по территории области всеми видами пассажирского транспорта 269,4 млн. перевезённых пассажиров.</t>
  </si>
  <si>
    <t>Мероприятие 1.15 "Развитие инфраструктуры городского наземного электрического транспорта";
министерство транспорта и дорожного хозяйства области</t>
  </si>
  <si>
    <t xml:space="preserve">Перевезенно пассажиров по территории области всеми
видами пассажирского транспорта  170,3 млн. пасс.
</t>
  </si>
  <si>
    <t>Выполнено 1092 рейсов по субсидируемым социально ориентированным маршрутам речного транспорта, осуществляющим перевозки пассажиров</t>
  </si>
  <si>
    <t>11 680 выполненных рейсов по субсидируемым социально ориентированным маршрутам автомобильного транспорта, осуществляющим перевозки пассажиров</t>
  </si>
  <si>
    <t>170,3 млн. перевезенных пассажиров по территории области всеми видами пассажирского транспорта</t>
  </si>
  <si>
    <t>117 приобретенных пассажирских автотранспортных средств организациями и предприятиями области</t>
  </si>
  <si>
    <t xml:space="preserve"> работы по реконструкции и строительству аэропорта города Балаково не проводились</t>
  </si>
  <si>
    <t>восстановление троллейбусного маршрута сообщением Саратов-Энгельс</t>
  </si>
  <si>
    <t>троллейбусный маршрут Саратов (ж/д вокзал) - Энгельс (ЗАО "Тролза") восстановлен</t>
  </si>
  <si>
    <t xml:space="preserve">за  2022 год </t>
  </si>
  <si>
    <t>ремонт 23,0 км, проведение работ по строительству путепровода</t>
  </si>
  <si>
    <t>ремонт 25,5 км, проведение работ по строительству путепровода</t>
  </si>
  <si>
    <t>строительство 2,3 км
реконструкция 0,56 км</t>
  </si>
  <si>
    <t>13 комплексов автоматической фиксации нарушений ПДД</t>
  </si>
  <si>
    <t>Установка и интеграция в ИТС детекторов транспорта, внедрение элементов перефирийного оборудования</t>
  </si>
  <si>
    <t>Установлено и интегрировано в ИТС детекторы транспорта, внедрены элементы перефирийного оборудования</t>
  </si>
  <si>
    <t>Контрольное событие 2.1.1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</si>
  <si>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выполнен контракт по проектно-изыскательским работам по строительству автомобильной дороги</t>
  </si>
  <si>
    <t>выполнение проектно-изыскательских работ по ремонту участков дорог, ремонту мостов в текущем году и в будущие период</t>
  </si>
  <si>
    <t xml:space="preserve">выполнен ремонт автомобильной дороги 11,495 км, выполнено 75 контрактов по проектно-изыскательским работам по  ремонтам участков дорог, мостов, искусственных сооружений </t>
  </si>
  <si>
    <t xml:space="preserve">проведение комплекса работ по содержанию сети автомобильных дорог общего пользования регионального значения, искусственных сооружений (мостов) на них, выполнение проектно-изыскательских работ по содержанию  автомобильных дорог общего пользования регионального значения </t>
  </si>
  <si>
    <t>Проведен комплекс работ по содержанию сети автомобильных дорог общего пользования регионального значения 6 129,701 км (валка деревьев 260 238 шт., вырубка кустарников 1002,88 га, установлено  дорожных знаков 2071 шт., ямочный ремонт 1102322 м2, нанесено горизонтальной разметки 89,63 км)</t>
  </si>
  <si>
    <t>выполнение проектно-изыскательских работ по капитальному ремонту участков дорог, мостов, искусственных сооружений в текущем году и в будущие периоды</t>
  </si>
  <si>
    <t xml:space="preserve">выполнено 6 контрактов по проектно-изыскательским работам по капитальному ремонту участков дорог, мостов, искусственных сооружений </t>
  </si>
  <si>
    <t>заключено соглашений о выкупе в связи с изъятием для государственных нужд – 9, заключено контрактов на кадастровые работы по оформлению постоянной полосы отвода, внесение изменений в ППМТ, оценку объектов, изымаемых для государственных нужд, обследование земельных участков – 5</t>
  </si>
  <si>
    <t>Выполнение мероприятий по ремонту автомобильных дорог
 ( 2,4 км)</t>
  </si>
  <si>
    <t>«Мероприятие 2.31 «Осуществление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областного дорожного фонда»</t>
  </si>
  <si>
    <t>«Мероприятие 2.32 «Осуществление дорожной деятельности на автомобильных дорогах общего пользования местного значения в границах городских округов области за счет средств областного дорожного фонда»</t>
  </si>
  <si>
    <t xml:space="preserve">выполнение мероприятий  по приведению в нормативное состояние автомобильных дорог общего пользования  региональногоили межмуниципального значения 
(441,9 км) </t>
  </si>
  <si>
    <t>Выполнение  мероприятий по дорожной деятельности
 (510 км)</t>
  </si>
  <si>
    <t xml:space="preserve">выполнены мероприятия  по приведению в нормативное состояние автомобильных дорог общего пользования  региональногоили межмуниципального значения 
(441,9 км) </t>
  </si>
  <si>
    <t>Выполнены  мероприятия по дорожной деятельности
 (516,6 км)</t>
  </si>
  <si>
    <t>Разработка и актуализация проектов организации дорожного движения на объекты улично – дорожной сети муниципального образования «Город Саратов»</t>
  </si>
  <si>
    <t xml:space="preserve">2.1.1. Осуществление дорожной деятельности в отношении автомобильных дорог общего пользования регионального или межмуниципального значения за счет средств областного дорожного фонда </t>
  </si>
  <si>
    <t>ремонт 211,8 км, строительство и реконструкция искусственных сооружений 0,705 км</t>
  </si>
  <si>
    <t>Ремонт и капитальный ремонт 173 км;
строительство 2,3, реконструкция 0,56, строительство и реконструкция искусственных сооружений 0,705 км</t>
  </si>
  <si>
    <t>Введено в эксплуатацию 1 ед АГНКС</t>
  </si>
  <si>
    <t xml:space="preserve">Строительство 3 газозаправочных станций, реализующих в качестве топлива компримированный природный газ </t>
  </si>
  <si>
    <t>Доля коммунальной техники, переведенной на газомоторное топливо составляет 11%</t>
  </si>
  <si>
    <t>615 ед. автотранспортных средств переведено на газомоторное топливо</t>
  </si>
  <si>
    <t>209 ед. автотранспортных средств переведено на газомоторное топливо</t>
  </si>
  <si>
    <t>Субсидия носит заявительный характер.До октября 2022 года действовал коэффициент х1 для субъектов МСП и физ лиц, что значительно снижало привлекательность программы. При средней стоимости переоборудования в 90 тыс. рублей, скидка составляла лишь 24,3 тыс. рублей. Участник программы за счет личных средств вносил порядка 65,7 тыс. рублей. (Справочно: в 2021 году скидка составляла 36,6 тыс. рублей, при средней стоимости переоборудования порядка 70 тыс. рублей)</t>
  </si>
  <si>
    <t xml:space="preserve">По одной АГНКС предоставлена субсидия из областного бюджета на компенсацию части затрат на строительство АГНКС (далее – Субсидия), а именно: ПАО «Саратовнефтепродукт», 31 октября 2022 года, АГНКС № 49.
Субсидия носит заявительный характер. 
Последний отбор заявок на предоставление Субсидии проводился с 28 ноября по 9 декабря 2022 года. 
Ни одна из компаний не смогла стать победителем конкурсного отбора на предоставление Субсидии, т.к. не соответствовала требованиям Положения, утвержденного постановлением Правительства области № 393-П:
использование импортного оборудования (требование Положения – Российское), 
отсутствие договора поставки газа
отсутствие акта ввода в эксплуатацию АГНКС.
</t>
  </si>
  <si>
    <t>Осуществлена рассылка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 ( за 2022 год вынесено и направлено нарушителям 1 906 416 постановлений об административных правонарушениях на сумму 1 284,3  млн. рублей, (АППГ  1 132,9 постановлений))</t>
  </si>
  <si>
    <t xml:space="preserve">
За 2022 год вынесено и направлено нарушителям 1 906 416 постановлений об административных правонарушениях на сумму 1 284,3 млн рублей, (АППГ 1 649143 постановлений или 116%). В бюджет области за нарушение законодательства в области безопасности дорожного движения за 2022год поступило 1 млрд. 95,2 млн. рублей (АППГ 968,9 млн руб. или 113 %). В 2022 году в рамках реализации национального проекта «Безопасные и качественные дороги» приобретены и введены в эксплуатацию 13 стационарных комплексов фотовидеофиксации, из них: 6 – фиксации нарушений на перекрестке, 2 – фиксации нарушений установленного скоростного режима, 5 – фиксации нарушений правил парковки. 
</t>
  </si>
  <si>
    <t>11680 выполненных рейсов по субсидируемым социально ориентированным маршрутам автомобильного транспорта, осуществляющим перевозки пассажиров</t>
  </si>
  <si>
    <r>
      <rPr>
        <b/>
        <i/>
        <sz val="10"/>
        <color theme="1"/>
        <rFont val="Times New Roman"/>
        <family val="1"/>
        <charset val="204"/>
      </rPr>
      <t>267,5</t>
    </r>
    <r>
      <rPr>
        <i/>
        <sz val="10"/>
        <color theme="1"/>
        <rFont val="Times New Roman"/>
        <family val="1"/>
        <charset val="204"/>
      </rPr>
      <t xml:space="preserve"> млн. перевезенных пассажиров по территории области всеми видами пассажирского транспорта</t>
    </r>
  </si>
  <si>
    <t>Выполнены мероприятия по ремонту автомобильных дорог
 ( 2,4 км)</t>
  </si>
  <si>
    <t>Разработаны 2 проекта организации дорожного движения на объекты улично – дорожной сети муниципального образования «Город Саратов»</t>
  </si>
  <si>
    <t>энгельс</t>
  </si>
  <si>
    <t>Ремонт и капитальный ремонт 237,3 км;
строительство 2,3, реконструкция 0,56, строительство и реконструкция искусственных сооружений 0,705 км</t>
  </si>
  <si>
    <t>ремонту автомобильных дорог - 211,8 км , строительство и реконструкция искусственных сооружений 0,705 км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</si>
</sst>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%"/>
    <numFmt numFmtId="166" formatCode="_-* #,##0.00_-;\-* #,##0.00_-;_-* &quot;-&quot;??_-;_-@_-"/>
    <numFmt numFmtId="167" formatCode="0.0"/>
  </numFmts>
  <fonts count="3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8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20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12" applyFont="1" applyFill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164" fontId="12" fillId="0" borderId="1" xfId="12" applyNumberFormat="1" applyFont="1" applyFill="1" applyBorder="1" applyAlignment="1">
      <alignment horizontal="right" vertical="center"/>
    </xf>
    <xf numFmtId="0" fontId="14" fillId="0" borderId="1" xfId="12" applyFont="1" applyFill="1" applyBorder="1" applyAlignment="1">
      <alignment wrapText="1"/>
    </xf>
    <xf numFmtId="49" fontId="1" fillId="0" borderId="1" xfId="12" applyNumberFormat="1" applyFont="1" applyFill="1" applyBorder="1" applyAlignment="1">
      <alignment horizontal="center" vertical="center"/>
    </xf>
    <xf numFmtId="0" fontId="15" fillId="0" borderId="1" xfId="12" applyFont="1" applyFill="1" applyBorder="1" applyAlignment="1">
      <alignment horizontal="left" vertical="center" wrapText="1"/>
    </xf>
    <xf numFmtId="0" fontId="1" fillId="0" borderId="1" xfId="12" applyFont="1" applyFill="1" applyBorder="1" applyAlignment="1">
      <alignment vertical="top" wrapText="1"/>
    </xf>
    <xf numFmtId="10" fontId="11" fillId="0" borderId="1" xfId="12" applyNumberFormat="1" applyFont="1" applyFill="1" applyBorder="1" applyAlignment="1">
      <alignment horizontal="right" vertical="center"/>
    </xf>
    <xf numFmtId="0" fontId="2" fillId="0" borderId="1" xfId="12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right" vertical="center" wrapText="1"/>
      <protection locked="0"/>
    </xf>
    <xf numFmtId="0" fontId="9" fillId="0" borderId="0" xfId="12" applyFont="1" applyFill="1" applyBorder="1" applyAlignment="1" applyProtection="1">
      <alignment vertical="center" wrapText="1"/>
      <protection locked="0"/>
    </xf>
    <xf numFmtId="0" fontId="2" fillId="0" borderId="3" xfId="12" applyFont="1" applyFill="1" applyBorder="1" applyAlignment="1">
      <alignment horizontal="center" vertical="center" wrapText="1"/>
    </xf>
    <xf numFmtId="49" fontId="9" fillId="0" borderId="0" xfId="12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2" applyNumberFormat="1" applyFont="1" applyFill="1" applyBorder="1" applyAlignment="1" applyProtection="1">
      <alignment vertical="center" wrapText="1"/>
      <protection locked="0"/>
    </xf>
    <xf numFmtId="49" fontId="1" fillId="0" borderId="2" xfId="12" applyNumberFormat="1" applyFont="1" applyFill="1" applyBorder="1" applyAlignment="1">
      <alignment horizontal="center" vertical="justify" wrapText="1"/>
    </xf>
    <xf numFmtId="49" fontId="2" fillId="0" borderId="3" xfId="12" applyNumberFormat="1" applyFont="1" applyFill="1" applyBorder="1" applyAlignment="1">
      <alignment vertical="center" wrapText="1"/>
    </xf>
    <xf numFmtId="49" fontId="1" fillId="0" borderId="1" xfId="12" applyNumberFormat="1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right" vertical="center"/>
    </xf>
    <xf numFmtId="0" fontId="3" fillId="0" borderId="0" xfId="12" applyFont="1" applyFill="1"/>
    <xf numFmtId="4" fontId="3" fillId="0" borderId="1" xfId="12" applyNumberFormat="1" applyFont="1" applyFill="1" applyBorder="1" applyProtection="1">
      <protection locked="0"/>
    </xf>
    <xf numFmtId="4" fontId="3" fillId="0" borderId="1" xfId="12" applyNumberFormat="1" applyFont="1" applyFill="1" applyBorder="1" applyAlignment="1">
      <alignment horizontal="right" vertical="center"/>
    </xf>
    <xf numFmtId="49" fontId="3" fillId="0" borderId="0" xfId="12" applyNumberFormat="1" applyFont="1" applyFill="1"/>
    <xf numFmtId="0" fontId="3" fillId="0" borderId="1" xfId="13" applyFont="1" applyFill="1" applyBorder="1" applyProtection="1">
      <protection locked="0"/>
    </xf>
    <xf numFmtId="164" fontId="12" fillId="0" borderId="1" xfId="12" applyNumberFormat="1" applyFont="1" applyFill="1" applyBorder="1" applyAlignment="1">
      <alignment horizontal="right" vertical="center" wrapText="1"/>
    </xf>
    <xf numFmtId="164" fontId="13" fillId="0" borderId="1" xfId="12" applyNumberFormat="1" applyFont="1" applyFill="1" applyBorder="1" applyAlignment="1">
      <alignment horizontal="right" vertical="center"/>
    </xf>
    <xf numFmtId="164" fontId="13" fillId="0" borderId="1" xfId="12" applyNumberFormat="1" applyFont="1" applyFill="1" applyBorder="1" applyAlignment="1">
      <alignment horizontal="right" vertical="center" wrapText="1"/>
    </xf>
    <xf numFmtId="164" fontId="2" fillId="0" borderId="1" xfId="12" applyNumberFormat="1" applyFont="1" applyFill="1" applyBorder="1" applyAlignment="1">
      <alignment vertical="center" wrapText="1"/>
    </xf>
    <xf numFmtId="164" fontId="3" fillId="0" borderId="0" xfId="12" applyNumberFormat="1" applyFont="1" applyFill="1"/>
    <xf numFmtId="0" fontId="9" fillId="2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164" fontId="13" fillId="0" borderId="1" xfId="12" applyNumberFormat="1" applyFont="1" applyFill="1" applyBorder="1" applyAlignment="1" applyProtection="1">
      <alignment horizontal="right" vertical="center"/>
      <protection locked="0"/>
    </xf>
    <xf numFmtId="164" fontId="13" fillId="0" borderId="1" xfId="12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3" applyNumberFormat="1" applyFont="1" applyFill="1" applyBorder="1" applyAlignment="1" applyProtection="1">
      <alignment vertical="top" wrapText="1"/>
      <protection locked="0"/>
    </xf>
    <xf numFmtId="10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>
      <alignment horizontal="right" vertical="center"/>
    </xf>
    <xf numFmtId="49" fontId="10" fillId="3" borderId="1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horizontal="left" vertical="center" wrapText="1"/>
    </xf>
    <xf numFmtId="164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 applyProtection="1">
      <alignment wrapText="1"/>
      <protection locked="0"/>
    </xf>
    <xf numFmtId="0" fontId="3" fillId="0" borderId="0" xfId="12" applyFont="1" applyFill="1" applyAlignment="1">
      <alignment wrapText="1"/>
    </xf>
    <xf numFmtId="0" fontId="3" fillId="0" borderId="1" xfId="12" applyFont="1" applyFill="1" applyBorder="1"/>
    <xf numFmtId="0" fontId="3" fillId="0" borderId="1" xfId="12" applyFont="1" applyFill="1" applyBorder="1" applyAlignment="1">
      <alignment wrapText="1"/>
    </xf>
    <xf numFmtId="0" fontId="2" fillId="0" borderId="1" xfId="12" applyFont="1" applyFill="1" applyBorder="1" applyAlignment="1">
      <alignment vertical="top" wrapText="1"/>
    </xf>
    <xf numFmtId="0" fontId="4" fillId="0" borderId="1" xfId="12" applyFont="1" applyFill="1" applyBorder="1"/>
    <xf numFmtId="49" fontId="1" fillId="3" borderId="1" xfId="12" applyNumberFormat="1" applyFont="1" applyFill="1" applyBorder="1" applyAlignment="1">
      <alignment horizontal="center" vertical="center"/>
    </xf>
    <xf numFmtId="0" fontId="1" fillId="0" borderId="1" xfId="12" applyFont="1" applyFill="1" applyBorder="1" applyAlignment="1">
      <alignment vertical="top"/>
    </xf>
    <xf numFmtId="0" fontId="1" fillId="3" borderId="1" xfId="12" applyFont="1" applyFill="1" applyBorder="1" applyAlignment="1">
      <alignment vertical="top" wrapText="1"/>
    </xf>
    <xf numFmtId="164" fontId="12" fillId="3" borderId="1" xfId="12" applyNumberFormat="1" applyFont="1" applyFill="1" applyBorder="1" applyAlignment="1">
      <alignment horizontal="right" vertical="center" wrapText="1"/>
    </xf>
    <xf numFmtId="0" fontId="4" fillId="3" borderId="1" xfId="12" applyFont="1" applyFill="1" applyBorder="1"/>
    <xf numFmtId="165" fontId="13" fillId="0" borderId="1" xfId="12" applyNumberFormat="1" applyFont="1" applyFill="1" applyBorder="1" applyAlignment="1">
      <alignment horizontal="right" vertical="center" wrapText="1"/>
    </xf>
    <xf numFmtId="165" fontId="12" fillId="0" borderId="1" xfId="12" applyNumberFormat="1" applyFont="1" applyFill="1" applyBorder="1" applyAlignment="1">
      <alignment horizontal="right" vertical="center" wrapText="1"/>
    </xf>
    <xf numFmtId="165" fontId="12" fillId="3" borderId="1" xfId="12" applyNumberFormat="1" applyFont="1" applyFill="1" applyBorder="1" applyAlignment="1">
      <alignment horizontal="right" vertical="center" wrapText="1"/>
    </xf>
    <xf numFmtId="10" fontId="13" fillId="0" borderId="1" xfId="12" applyNumberFormat="1" applyFont="1" applyFill="1" applyBorder="1" applyAlignment="1">
      <alignment horizontal="right" vertical="center"/>
    </xf>
    <xf numFmtId="4" fontId="3" fillId="0" borderId="3" xfId="13" applyNumberFormat="1" applyFont="1" applyFill="1" applyBorder="1" applyAlignment="1" applyProtection="1">
      <alignment vertical="center" wrapText="1"/>
      <protection locked="0"/>
    </xf>
    <xf numFmtId="4" fontId="3" fillId="0" borderId="5" xfId="13" applyNumberFormat="1" applyFont="1" applyFill="1" applyBorder="1" applyAlignment="1" applyProtection="1">
      <alignment vertical="center" wrapText="1"/>
      <protection locked="0"/>
    </xf>
    <xf numFmtId="4" fontId="3" fillId="0" borderId="1" xfId="13" applyNumberFormat="1" applyFont="1" applyFill="1" applyBorder="1" applyAlignment="1" applyProtection="1">
      <alignment vertical="center" wrapText="1"/>
      <protection locked="0"/>
    </xf>
    <xf numFmtId="0" fontId="14" fillId="0" borderId="1" xfId="12" applyFont="1" applyFill="1" applyBorder="1" applyAlignment="1">
      <alignment horizontal="left" vertical="center" wrapText="1"/>
    </xf>
    <xf numFmtId="0" fontId="15" fillId="0" borderId="1" xfId="12" applyFont="1" applyFill="1" applyBorder="1" applyAlignment="1">
      <alignment horizontal="left" vertical="top" wrapText="1"/>
    </xf>
    <xf numFmtId="0" fontId="0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wrapText="1"/>
    </xf>
    <xf numFmtId="0" fontId="23" fillId="4" borderId="0" xfId="0" applyFont="1" applyFill="1" applyAlignment="1">
      <alignment vertical="top" wrapText="1"/>
    </xf>
    <xf numFmtId="0" fontId="24" fillId="4" borderId="0" xfId="0" applyFont="1" applyFill="1" applyAlignment="1">
      <alignment vertical="center" wrapText="1"/>
    </xf>
    <xf numFmtId="0" fontId="0" fillId="4" borderId="0" xfId="0" applyFont="1" applyFill="1"/>
    <xf numFmtId="2" fontId="0" fillId="4" borderId="0" xfId="0" applyNumberFormat="1" applyFont="1" applyFill="1"/>
    <xf numFmtId="0" fontId="24" fillId="4" borderId="0" xfId="0" applyFont="1" applyFill="1" applyAlignment="1">
      <alignment horizontal="right" vertical="center"/>
    </xf>
    <xf numFmtId="0" fontId="24" fillId="4" borderId="0" xfId="0" applyFont="1" applyFill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25" fillId="4" borderId="0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horizontal="center" vertical="center" wrapText="1"/>
    </xf>
    <xf numFmtId="2" fontId="26" fillId="4" borderId="1" xfId="0" applyNumberFormat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2" fontId="28" fillId="4" borderId="1" xfId="0" applyNumberFormat="1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2" fontId="22" fillId="4" borderId="0" xfId="0" applyNumberFormat="1" applyFont="1" applyFill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2" fontId="22" fillId="4" borderId="1" xfId="0" applyNumberFormat="1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2" fontId="27" fillId="4" borderId="1" xfId="0" applyNumberFormat="1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 wrapText="1"/>
      <protection locked="0"/>
    </xf>
    <xf numFmtId="0" fontId="27" fillId="4" borderId="1" xfId="0" applyNumberFormat="1" applyFont="1" applyFill="1" applyBorder="1" applyAlignment="1">
      <alignment horizontal="center" vertical="center" wrapText="1"/>
    </xf>
    <xf numFmtId="2" fontId="27" fillId="4" borderId="3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2" fontId="29" fillId="4" borderId="1" xfId="0" applyNumberFormat="1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2" fontId="28" fillId="4" borderId="0" xfId="0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0" fontId="1" fillId="0" borderId="2" xfId="12" applyFont="1" applyFill="1" applyBorder="1" applyAlignment="1">
      <alignment horizontal="right" vertical="center" wrapText="1"/>
    </xf>
    <xf numFmtId="0" fontId="21" fillId="2" borderId="0" xfId="12" applyFont="1" applyFill="1" applyBorder="1" applyAlignment="1" applyProtection="1">
      <alignment horizontal="center" vertical="center" wrapText="1"/>
      <protection locked="0"/>
    </xf>
    <xf numFmtId="0" fontId="23" fillId="4" borderId="0" xfId="0" applyFont="1" applyFill="1" applyAlignment="1">
      <alignment horizontal="left" vertical="top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167" fontId="28" fillId="4" borderId="3" xfId="0" applyNumberFormat="1" applyFont="1" applyFill="1" applyBorder="1" applyAlignment="1">
      <alignment horizontal="center" vertical="center" wrapText="1"/>
    </xf>
    <xf numFmtId="167" fontId="28" fillId="4" borderId="5" xfId="0" applyNumberFormat="1" applyFont="1" applyFill="1" applyBorder="1" applyAlignment="1">
      <alignment horizontal="center" vertical="center" wrapText="1"/>
    </xf>
  </cellXfs>
  <cellStyles count="29">
    <cellStyle name="Excel Built-in 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5 2" xfId="8"/>
    <cellStyle name="Обычный 16" xfId="9"/>
    <cellStyle name="Обычный 2" xfId="10"/>
    <cellStyle name="Обычный 2 2" xfId="19"/>
    <cellStyle name="Обычный 2 3" xfId="20"/>
    <cellStyle name="Обычный 2 4" xfId="21"/>
    <cellStyle name="Обычный 2 5" xfId="22"/>
    <cellStyle name="Обычный 2 5 2" xfId="23"/>
    <cellStyle name="Обычный 2 6" xfId="24"/>
    <cellStyle name="Обычный 2 6 2" xfId="25"/>
    <cellStyle name="Обычный 2 7" xfId="26"/>
    <cellStyle name="Обычный 2 8" xfId="27"/>
    <cellStyle name="Обычный 3" xfId="11"/>
    <cellStyle name="Обычный 4" xfId="12"/>
    <cellStyle name="Обычный 4 2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8"/>
  </cellStyles>
  <dxfs count="0"/>
  <tableStyles count="0" defaultTableStyle="TableStyleMedium2" defaultPivotStyle="PivotStyleLight16"/>
  <colors>
    <mruColors>
      <color rgb="FFCCFF99"/>
      <color rgb="FFFF3300"/>
      <color rgb="FFCCFFFF"/>
      <color rgb="FF66FFFF"/>
      <color rgb="FF99FF99"/>
      <color rgb="FFA7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rovanv/AppData/Local/Microsoft/Windows/Temporary%20Internet%20Files/Content.Outlook/2815F13O/&#1054;&#1058;&#1063;&#1045;&#1058;-&#1087;&#1086;-&#1043;&#1055;_&#1047;&#1040;%2010%20&#1084;&#1077;&#1089;.%20(11.11.2019)%20602%20&#1089;%20&#1059;&#1050;&#1057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.10.2019-378"/>
      <sheetName val="31.10.2019-602"/>
      <sheetName val="31.12.2019-378"/>
    </sheetNames>
    <sheetDataSet>
      <sheetData sheetId="0" refreshError="1">
        <row r="122">
          <cell r="D122">
            <v>169265.4</v>
          </cell>
          <cell r="E122">
            <v>169265.4</v>
          </cell>
        </row>
        <row r="145">
          <cell r="D145">
            <v>106100</v>
          </cell>
          <cell r="E145">
            <v>106100</v>
          </cell>
        </row>
        <row r="155">
          <cell r="D155">
            <v>57600</v>
          </cell>
          <cell r="E155">
            <v>57600</v>
          </cell>
        </row>
        <row r="160">
          <cell r="D160">
            <v>2070</v>
          </cell>
          <cell r="E160">
            <v>2070</v>
          </cell>
          <cell r="F160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L21"/>
  <sheetViews>
    <sheetView view="pageBreakPreview" topLeftCell="A4" zoomScale="70" zoomScaleNormal="90" zoomScaleSheetLayoutView="70" workbookViewId="0">
      <pane xSplit="2" ySplit="3" topLeftCell="C16" activePane="bottomRight" state="frozen"/>
      <selection activeCell="A4" sqref="A4"/>
      <selection pane="topRight" activeCell="C4" sqref="C4"/>
      <selection pane="bottomLeft" activeCell="A7" sqref="A7"/>
      <selection pane="bottomRight" activeCell="H11" sqref="H11"/>
    </sheetView>
  </sheetViews>
  <sheetFormatPr defaultColWidth="9.140625" defaultRowHeight="21" customHeight="1"/>
  <cols>
    <col min="1" max="1" width="7.28515625" style="22" customWidth="1"/>
    <col min="2" max="2" width="50" style="19" customWidth="1"/>
    <col min="3" max="3" width="18.7109375" style="19" customWidth="1"/>
    <col min="4" max="4" width="20" style="19" customWidth="1"/>
    <col min="5" max="5" width="16.28515625" style="19" customWidth="1"/>
    <col min="6" max="6" width="15.7109375" style="19" customWidth="1"/>
    <col min="7" max="8" width="14.42578125" style="19" customWidth="1"/>
    <col min="9" max="9" width="12.5703125" style="19" customWidth="1"/>
    <col min="10" max="10" width="83.42578125" style="19" customWidth="1"/>
    <col min="11" max="11" width="3.85546875" style="19" customWidth="1"/>
    <col min="12" max="12" width="12.5703125" style="19" customWidth="1"/>
    <col min="13" max="16" width="9.140625" style="19"/>
    <col min="17" max="17" width="14.42578125" style="19" customWidth="1"/>
    <col min="18" max="18" width="9.5703125" style="19" customWidth="1"/>
    <col min="19" max="19" width="17.7109375" style="19" customWidth="1"/>
    <col min="20" max="16384" width="9.140625" style="19"/>
  </cols>
  <sheetData>
    <row r="1" spans="1:12" s="1" customFormat="1" ht="28.5" customHeight="1">
      <c r="A1" s="98" t="s">
        <v>21</v>
      </c>
      <c r="B1" s="98"/>
      <c r="C1" s="98"/>
      <c r="D1" s="98"/>
      <c r="E1" s="98"/>
      <c r="F1" s="98"/>
      <c r="G1" s="98"/>
      <c r="H1" s="98"/>
      <c r="I1" s="98"/>
      <c r="J1" s="98"/>
    </row>
    <row r="2" spans="1:12" s="1" customFormat="1" ht="21" customHeight="1">
      <c r="A2" s="13"/>
      <c r="B2" s="30"/>
      <c r="C2" s="30"/>
      <c r="D2" s="10" t="s">
        <v>22</v>
      </c>
      <c r="E2" s="29" t="s">
        <v>35</v>
      </c>
      <c r="F2" s="30" t="s">
        <v>31</v>
      </c>
      <c r="G2" s="30"/>
      <c r="H2" s="30"/>
      <c r="I2" s="30"/>
      <c r="J2" s="30"/>
    </row>
    <row r="3" spans="1:12" s="1" customFormat="1" ht="21" customHeight="1">
      <c r="A3" s="14"/>
      <c r="B3" s="11"/>
      <c r="C3" s="11"/>
      <c r="D3" s="101" t="s">
        <v>39</v>
      </c>
      <c r="E3" s="101"/>
      <c r="F3" s="101"/>
      <c r="G3" s="11"/>
      <c r="H3" s="11"/>
      <c r="I3" s="11"/>
      <c r="J3" s="11"/>
    </row>
    <row r="4" spans="1:12" s="1" customFormat="1" ht="21" customHeight="1">
      <c r="A4" s="99" t="s">
        <v>37</v>
      </c>
      <c r="B4" s="99"/>
      <c r="C4" s="99"/>
      <c r="D4" s="99"/>
      <c r="E4" s="99"/>
      <c r="F4" s="99"/>
      <c r="G4" s="99"/>
      <c r="H4" s="99"/>
      <c r="I4" s="99"/>
      <c r="J4" s="99"/>
    </row>
    <row r="5" spans="1:12" s="1" customFormat="1" ht="21" customHeight="1">
      <c r="A5" s="15"/>
      <c r="B5" s="31"/>
      <c r="C5" s="31"/>
      <c r="D5" s="31"/>
      <c r="E5" s="31"/>
      <c r="F5" s="31"/>
      <c r="G5" s="31"/>
      <c r="H5" s="31"/>
      <c r="I5" s="100"/>
      <c r="J5" s="100"/>
    </row>
    <row r="6" spans="1:12" s="1" customFormat="1" ht="63">
      <c r="A6" s="16" t="s">
        <v>0</v>
      </c>
      <c r="B6" s="27" t="s">
        <v>1</v>
      </c>
      <c r="C6" s="12" t="s">
        <v>34</v>
      </c>
      <c r="D6" s="9" t="s">
        <v>23</v>
      </c>
      <c r="E6" s="9" t="s">
        <v>24</v>
      </c>
      <c r="F6" s="9" t="s">
        <v>25</v>
      </c>
      <c r="G6" s="9" t="s">
        <v>19</v>
      </c>
      <c r="H6" s="9" t="s">
        <v>36</v>
      </c>
      <c r="I6" s="9" t="s">
        <v>2</v>
      </c>
      <c r="J6" s="9" t="s">
        <v>3</v>
      </c>
    </row>
    <row r="7" spans="1:12" ht="63">
      <c r="A7" s="37" t="s">
        <v>4</v>
      </c>
      <c r="B7" s="38" t="s">
        <v>26</v>
      </c>
      <c r="C7" s="39" t="e">
        <f>C8</f>
        <v>#REF!</v>
      </c>
      <c r="D7" s="39" t="e">
        <f t="shared" ref="D7:F7" si="0">D8</f>
        <v>#REF!</v>
      </c>
      <c r="E7" s="39">
        <f t="shared" si="0"/>
        <v>264777.2</v>
      </c>
      <c r="F7" s="39" t="e">
        <f t="shared" si="0"/>
        <v>#REF!</v>
      </c>
      <c r="G7" s="35" t="str">
        <f>IF(IFERROR(E7/C7,0)=0,"",IFERROR(E7/C7,0))</f>
        <v/>
      </c>
      <c r="H7" s="35" t="str">
        <f>IF(IFERROR(F7/C7,0)=0,"",IFERROR(F7/C7,0))</f>
        <v/>
      </c>
      <c r="I7" s="36"/>
      <c r="J7" s="40"/>
    </row>
    <row r="8" spans="1:12" ht="47.25">
      <c r="A8" s="17" t="s">
        <v>5</v>
      </c>
      <c r="B8" s="2" t="s">
        <v>32</v>
      </c>
      <c r="C8" s="24" t="e">
        <f>C9+C12</f>
        <v>#REF!</v>
      </c>
      <c r="D8" s="24" t="e">
        <f t="shared" ref="D8:F8" si="1">D9+D12</f>
        <v>#REF!</v>
      </c>
      <c r="E8" s="24">
        <f t="shared" si="1"/>
        <v>264777.2</v>
      </c>
      <c r="F8" s="24" t="e">
        <f t="shared" si="1"/>
        <v>#REF!</v>
      </c>
      <c r="G8" s="8" t="str">
        <f t="shared" ref="G8:G15" si="2">IF(IFERROR(E8/C8,0)=0,"",IFERROR(E8/C8,0))</f>
        <v/>
      </c>
      <c r="H8" s="8" t="str">
        <f t="shared" ref="H8:H15" si="3">IF(IFERROR(F8/C8,0)=0,"",IFERROR(F8/C8,0))</f>
        <v/>
      </c>
      <c r="I8" s="18"/>
      <c r="J8" s="20"/>
      <c r="L8" s="28" t="e">
        <f>C8</f>
        <v>#REF!</v>
      </c>
    </row>
    <row r="9" spans="1:12" ht="63">
      <c r="A9" s="5" t="s">
        <v>6</v>
      </c>
      <c r="B9" s="58" t="s">
        <v>7</v>
      </c>
      <c r="C9" s="24" t="e">
        <f>SUM(C10:C11)</f>
        <v>#REF!</v>
      </c>
      <c r="D9" s="24" t="e">
        <f t="shared" ref="D9:F9" si="4">SUM(D10:D11)</f>
        <v>#REF!</v>
      </c>
      <c r="E9" s="24">
        <f t="shared" si="4"/>
        <v>178010</v>
      </c>
      <c r="F9" s="24" t="e">
        <f t="shared" si="4"/>
        <v>#REF!</v>
      </c>
      <c r="G9" s="8" t="str">
        <f t="shared" si="2"/>
        <v/>
      </c>
      <c r="H9" s="8" t="str">
        <f t="shared" si="3"/>
        <v/>
      </c>
      <c r="I9" s="21"/>
      <c r="J9" s="55" t="e">
        <f>#REF!</f>
        <v>#REF!</v>
      </c>
    </row>
    <row r="10" spans="1:12" ht="72" customHeight="1">
      <c r="A10" s="5" t="s">
        <v>28</v>
      </c>
      <c r="B10" s="59" t="s">
        <v>18</v>
      </c>
      <c r="C10" s="25" t="e">
        <f>#REF!</f>
        <v>#REF!</v>
      </c>
      <c r="D10" s="25" t="e">
        <f>#REF!</f>
        <v>#REF!</v>
      </c>
      <c r="E10" s="25">
        <v>16093.3</v>
      </c>
      <c r="F10" s="25" t="e">
        <f>#REF!</f>
        <v>#REF!</v>
      </c>
      <c r="G10" s="54" t="str">
        <f t="shared" si="2"/>
        <v/>
      </c>
      <c r="H10" s="54" t="str">
        <f t="shared" si="3"/>
        <v/>
      </c>
      <c r="I10" s="21"/>
      <c r="J10" s="57" t="s">
        <v>40</v>
      </c>
    </row>
    <row r="11" spans="1:12" ht="116.25" customHeight="1">
      <c r="A11" s="5" t="s">
        <v>29</v>
      </c>
      <c r="B11" s="59" t="s">
        <v>33</v>
      </c>
      <c r="C11" s="25" t="e">
        <f>#REF!</f>
        <v>#REF!</v>
      </c>
      <c r="D11" s="25" t="e">
        <f>#REF!</f>
        <v>#REF!</v>
      </c>
      <c r="E11" s="32">
        <v>161916.70000000001</v>
      </c>
      <c r="F11" s="25" t="e">
        <f>#REF!</f>
        <v>#REF!</v>
      </c>
      <c r="G11" s="54" t="str">
        <f t="shared" si="2"/>
        <v/>
      </c>
      <c r="H11" s="54" t="str">
        <f t="shared" si="3"/>
        <v/>
      </c>
      <c r="I11" s="21"/>
      <c r="J11" s="56"/>
    </row>
    <row r="12" spans="1:12" ht="79.5" customHeight="1">
      <c r="A12" s="5" t="s">
        <v>8</v>
      </c>
      <c r="B12" s="4" t="s">
        <v>9</v>
      </c>
      <c r="C12" s="3">
        <f>C14+C15+C13</f>
        <v>165770</v>
      </c>
      <c r="D12" s="3">
        <f t="shared" ref="D12:F12" si="5">D14+D15+D13</f>
        <v>165770</v>
      </c>
      <c r="E12" s="3">
        <f t="shared" si="5"/>
        <v>86767.2</v>
      </c>
      <c r="F12" s="3" t="e">
        <f t="shared" si="5"/>
        <v>#REF!</v>
      </c>
      <c r="G12" s="8">
        <f t="shared" si="2"/>
        <v>0.52341919527055558</v>
      </c>
      <c r="H12" s="8" t="str">
        <f t="shared" si="3"/>
        <v/>
      </c>
      <c r="I12" s="21"/>
      <c r="J12" s="23"/>
    </row>
    <row r="13" spans="1:12" ht="54.75" customHeight="1">
      <c r="A13" s="5" t="s">
        <v>10</v>
      </c>
      <c r="B13" s="6" t="s">
        <v>27</v>
      </c>
      <c r="C13" s="26">
        <f>'[1]31.10.2019-378'!D155</f>
        <v>57600</v>
      </c>
      <c r="D13" s="26">
        <f>'[1]31.10.2019-378'!E155</f>
        <v>57600</v>
      </c>
      <c r="E13" s="33">
        <v>24385.599999999999</v>
      </c>
      <c r="F13" s="26" t="e">
        <f>#REF!</f>
        <v>#REF!</v>
      </c>
      <c r="G13" s="54">
        <f t="shared" si="2"/>
        <v>0.42336111111111108</v>
      </c>
      <c r="H13" s="54" t="str">
        <f t="shared" si="3"/>
        <v/>
      </c>
      <c r="I13" s="21"/>
      <c r="J13" s="34" t="e">
        <f>#REF!</f>
        <v>#REF!</v>
      </c>
    </row>
    <row r="14" spans="1:12" ht="63">
      <c r="A14" s="5" t="s">
        <v>12</v>
      </c>
      <c r="B14" s="6" t="s">
        <v>11</v>
      </c>
      <c r="C14" s="26">
        <f>'[1]31.10.2019-378'!D145</f>
        <v>106100</v>
      </c>
      <c r="D14" s="26">
        <f>'[1]31.10.2019-378'!E145</f>
        <v>106100</v>
      </c>
      <c r="E14" s="33">
        <v>62381.599999999999</v>
      </c>
      <c r="F14" s="26" t="e">
        <f>#REF!</f>
        <v>#REF!</v>
      </c>
      <c r="G14" s="54">
        <f t="shared" si="2"/>
        <v>0.58795098963242221</v>
      </c>
      <c r="H14" s="54" t="str">
        <f t="shared" si="3"/>
        <v/>
      </c>
      <c r="I14" s="21"/>
      <c r="J14" s="34" t="e">
        <f>#REF!</f>
        <v>#REF!</v>
      </c>
    </row>
    <row r="15" spans="1:12" ht="47.25">
      <c r="A15" s="5" t="s">
        <v>20</v>
      </c>
      <c r="B15" s="6" t="s">
        <v>13</v>
      </c>
      <c r="C15" s="26">
        <f>'[1]31.10.2019-378'!D160</f>
        <v>2070</v>
      </c>
      <c r="D15" s="26">
        <f>'[1]31.10.2019-378'!E160</f>
        <v>2070</v>
      </c>
      <c r="E15" s="33">
        <f>F15</f>
        <v>0</v>
      </c>
      <c r="F15" s="26">
        <f>'[1]31.10.2019-378'!F160</f>
        <v>0</v>
      </c>
      <c r="G15" s="8" t="str">
        <f t="shared" si="2"/>
        <v/>
      </c>
      <c r="H15" s="8" t="str">
        <f t="shared" si="3"/>
        <v/>
      </c>
      <c r="I15" s="21"/>
      <c r="J15" s="34" t="e">
        <f>#REF!</f>
        <v>#REF!</v>
      </c>
    </row>
    <row r="16" spans="1:12" ht="86.25" customHeight="1">
      <c r="A16" s="46" t="s">
        <v>14</v>
      </c>
      <c r="B16" s="48" t="s">
        <v>15</v>
      </c>
      <c r="C16" s="49">
        <f>C17</f>
        <v>169265.4</v>
      </c>
      <c r="D16" s="49">
        <f t="shared" ref="D16:F16" si="6">D17</f>
        <v>169265.4</v>
      </c>
      <c r="E16" s="49">
        <f t="shared" si="6"/>
        <v>130210.1</v>
      </c>
      <c r="F16" s="49" t="e">
        <f t="shared" si="6"/>
        <v>#REF!</v>
      </c>
      <c r="G16" s="53">
        <f t="shared" ref="G16:G19" si="7">IF(IFERROR(E16/C16,0)=0,"",IFERROR(E16/C16,0))</f>
        <v>0.76926589840569903</v>
      </c>
      <c r="H16" s="53" t="str">
        <f t="shared" ref="H16:H19" si="8">IF(IFERROR(F16/C16,0)=0,"",IFERROR(F16/C16,0))</f>
        <v/>
      </c>
      <c r="I16" s="50"/>
      <c r="J16" s="50"/>
    </row>
    <row r="17" spans="1:10" ht="69.75" customHeight="1">
      <c r="A17" s="5" t="s">
        <v>5</v>
      </c>
      <c r="B17" s="7" t="s">
        <v>16</v>
      </c>
      <c r="C17" s="26">
        <f>C18</f>
        <v>169265.4</v>
      </c>
      <c r="D17" s="26">
        <f t="shared" ref="D17:F17" si="9">D18</f>
        <v>169265.4</v>
      </c>
      <c r="E17" s="26">
        <v>130210.1</v>
      </c>
      <c r="F17" s="26" t="e">
        <f t="shared" si="9"/>
        <v>#REF!</v>
      </c>
      <c r="G17" s="51">
        <f t="shared" si="7"/>
        <v>0.76926589840569903</v>
      </c>
      <c r="H17" s="51" t="str">
        <f t="shared" si="8"/>
        <v/>
      </c>
      <c r="I17" s="42"/>
      <c r="J17" s="43"/>
    </row>
    <row r="18" spans="1:10" ht="58.5" customHeight="1">
      <c r="A18" s="5" t="s">
        <v>6</v>
      </c>
      <c r="B18" s="44" t="s">
        <v>17</v>
      </c>
      <c r="C18" s="26">
        <f>C19</f>
        <v>169265.4</v>
      </c>
      <c r="D18" s="26">
        <f>D19</f>
        <v>169265.4</v>
      </c>
      <c r="E18" s="26">
        <f>E19</f>
        <v>130210.1</v>
      </c>
      <c r="F18" s="26" t="e">
        <f>F19</f>
        <v>#REF!</v>
      </c>
      <c r="G18" s="51">
        <f t="shared" si="7"/>
        <v>0.76926589840569903</v>
      </c>
      <c r="H18" s="51" t="str">
        <f t="shared" si="8"/>
        <v/>
      </c>
      <c r="I18" s="42"/>
      <c r="J18" s="43"/>
    </row>
    <row r="19" spans="1:10" ht="70.5" customHeight="1">
      <c r="A19" s="5" t="s">
        <v>28</v>
      </c>
      <c r="B19" s="44" t="s">
        <v>18</v>
      </c>
      <c r="C19" s="26">
        <f>'[1]31.10.2019-378'!D122</f>
        <v>169265.4</v>
      </c>
      <c r="D19" s="26">
        <f>'[1]31.10.2019-378'!E122</f>
        <v>169265.4</v>
      </c>
      <c r="E19" s="26">
        <v>130210.1</v>
      </c>
      <c r="F19" s="26" t="e">
        <f>#REF!</f>
        <v>#REF!</v>
      </c>
      <c r="G19" s="51">
        <f t="shared" si="7"/>
        <v>0.76926589840569903</v>
      </c>
      <c r="H19" s="51" t="str">
        <f t="shared" si="8"/>
        <v/>
      </c>
      <c r="I19" s="42"/>
      <c r="J19" s="43"/>
    </row>
    <row r="20" spans="1:10" ht="21" customHeight="1">
      <c r="A20" s="5"/>
      <c r="B20" s="47" t="s">
        <v>38</v>
      </c>
      <c r="C20" s="24" t="e">
        <f>C7+C16</f>
        <v>#REF!</v>
      </c>
      <c r="D20" s="24" t="e">
        <f t="shared" ref="D20:F20" si="10">D7+D16</f>
        <v>#REF!</v>
      </c>
      <c r="E20" s="24">
        <f t="shared" si="10"/>
        <v>394987.30000000005</v>
      </c>
      <c r="F20" s="24" t="e">
        <f t="shared" si="10"/>
        <v>#REF!</v>
      </c>
      <c r="G20" s="52" t="str">
        <f t="shared" ref="G20" si="11">IF(IFERROR(E20/C20,0)=0,"",IFERROR(E20/C20,0))</f>
        <v/>
      </c>
      <c r="H20" s="52" t="str">
        <f t="shared" ref="H20" si="12">IF(IFERROR(F20/C20,0)=0,"",IFERROR(F20/C20,0))</f>
        <v/>
      </c>
      <c r="I20" s="45"/>
      <c r="J20" s="43"/>
    </row>
    <row r="21" spans="1:10" ht="21" customHeight="1">
      <c r="A21" s="5"/>
      <c r="J21" s="41"/>
    </row>
  </sheetData>
  <sheetProtection formatCells="0" formatColumns="0" formatRows="0" insertColumns="0" insertRows="0" insertHyperlinks="0" deleteColumns="0" deleteRows="0" sort="0" autoFilter="0" pivotTables="0"/>
  <mergeCells count="4">
    <mergeCell ref="A1:J1"/>
    <mergeCell ref="A4:J4"/>
    <mergeCell ref="I5:J5"/>
    <mergeCell ref="D3:F3"/>
  </mergeCells>
  <phoneticPr fontId="18" type="noConversion"/>
  <printOptions horizontalCentered="1"/>
  <pageMargins left="0.19685039370078741" right="0" top="0.59055118110236227" bottom="0.19685039370078741" header="0" footer="0"/>
  <pageSetup paperSize="9" scale="57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view="pageBreakPreview" topLeftCell="A76" zoomScaleNormal="70" zoomScaleSheetLayoutView="100" workbookViewId="0">
      <selection activeCell="D45" sqref="D45"/>
    </sheetView>
  </sheetViews>
  <sheetFormatPr defaultColWidth="9.140625" defaultRowHeight="15" outlineLevelRow="1"/>
  <cols>
    <col min="1" max="1" width="32.140625" style="68" customWidth="1"/>
    <col min="2" max="2" width="17.5703125" style="64" customWidth="1"/>
    <col min="3" max="3" width="32.42578125" style="64" customWidth="1"/>
    <col min="4" max="4" width="65" style="64" customWidth="1"/>
    <col min="5" max="5" width="18.42578125" style="65" customWidth="1"/>
    <col min="6" max="6" width="31" style="64" customWidth="1"/>
    <col min="7" max="7" width="14.42578125" style="64" customWidth="1"/>
    <col min="8" max="16384" width="9.140625" style="64"/>
  </cols>
  <sheetData>
    <row r="1" spans="1:7" ht="49.5" customHeight="1">
      <c r="A1" s="60"/>
      <c r="B1" s="61"/>
      <c r="C1" s="62"/>
      <c r="D1" s="102" t="s">
        <v>111</v>
      </c>
      <c r="E1" s="102"/>
      <c r="F1" s="102"/>
      <c r="G1" s="63"/>
    </row>
    <row r="2" spans="1:7" ht="19.5" customHeight="1">
      <c r="A2" s="60"/>
      <c r="B2" s="61"/>
      <c r="F2" s="66"/>
      <c r="G2" s="63"/>
    </row>
    <row r="3" spans="1:7" ht="15.75" customHeight="1">
      <c r="A3" s="113" t="s">
        <v>41</v>
      </c>
      <c r="B3" s="113"/>
      <c r="C3" s="113"/>
      <c r="D3" s="113"/>
      <c r="E3" s="113"/>
      <c r="F3" s="113"/>
      <c r="G3" s="67"/>
    </row>
    <row r="4" spans="1:7" ht="48.75" customHeight="1">
      <c r="A4" s="114" t="s">
        <v>51</v>
      </c>
      <c r="B4" s="114"/>
      <c r="C4" s="114"/>
      <c r="D4" s="114"/>
      <c r="E4" s="114"/>
      <c r="F4" s="114"/>
      <c r="G4" s="63"/>
    </row>
    <row r="5" spans="1:7" ht="15.75">
      <c r="A5" s="113" t="s">
        <v>162</v>
      </c>
      <c r="B5" s="113"/>
      <c r="C5" s="113"/>
      <c r="D5" s="113"/>
      <c r="E5" s="113"/>
      <c r="F5" s="113"/>
      <c r="G5" s="67"/>
    </row>
    <row r="6" spans="1:7">
      <c r="F6" s="69"/>
    </row>
    <row r="7" spans="1:7" ht="18" customHeight="1">
      <c r="A7" s="109" t="s">
        <v>48</v>
      </c>
      <c r="B7" s="109" t="s">
        <v>49</v>
      </c>
      <c r="C7" s="115" t="s">
        <v>46</v>
      </c>
      <c r="D7" s="116"/>
      <c r="E7" s="117"/>
      <c r="F7" s="109" t="s">
        <v>47</v>
      </c>
    </row>
    <row r="8" spans="1:7" ht="27" customHeight="1">
      <c r="A8" s="110"/>
      <c r="B8" s="110"/>
      <c r="C8" s="118"/>
      <c r="D8" s="119"/>
      <c r="E8" s="120"/>
      <c r="F8" s="110"/>
    </row>
    <row r="9" spans="1:7" ht="24.75" customHeight="1">
      <c r="A9" s="110"/>
      <c r="B9" s="110"/>
      <c r="C9" s="118"/>
      <c r="D9" s="119"/>
      <c r="E9" s="120"/>
      <c r="F9" s="110"/>
    </row>
    <row r="10" spans="1:7" ht="29.25" customHeight="1">
      <c r="A10" s="110"/>
      <c r="B10" s="110"/>
      <c r="C10" s="121"/>
      <c r="D10" s="122"/>
      <c r="E10" s="123"/>
      <c r="F10" s="110"/>
    </row>
    <row r="11" spans="1:7" ht="66.75" customHeight="1">
      <c r="A11" s="111"/>
      <c r="B11" s="111"/>
      <c r="C11" s="70" t="s">
        <v>42</v>
      </c>
      <c r="D11" s="70" t="s">
        <v>43</v>
      </c>
      <c r="E11" s="71" t="s">
        <v>45</v>
      </c>
      <c r="F11" s="111"/>
    </row>
    <row r="12" spans="1:7" ht="18.75" customHeight="1">
      <c r="A12" s="105" t="s">
        <v>80</v>
      </c>
      <c r="B12" s="105"/>
      <c r="C12" s="105"/>
      <c r="D12" s="105"/>
      <c r="E12" s="105"/>
      <c r="F12" s="105"/>
    </row>
    <row r="13" spans="1:7" ht="76.5" customHeight="1">
      <c r="A13" s="70" t="s">
        <v>62</v>
      </c>
      <c r="B13" s="103" t="s">
        <v>63</v>
      </c>
      <c r="C13" s="70" t="s">
        <v>114</v>
      </c>
      <c r="D13" s="70" t="s">
        <v>114</v>
      </c>
      <c r="E13" s="71">
        <f>E14</f>
        <v>103.01886792452831</v>
      </c>
      <c r="F13" s="103" t="s">
        <v>30</v>
      </c>
    </row>
    <row r="14" spans="1:7" ht="76.5">
      <c r="A14" s="72" t="s">
        <v>112</v>
      </c>
      <c r="B14" s="104"/>
      <c r="C14" s="72" t="s">
        <v>110</v>
      </c>
      <c r="D14" s="72" t="s">
        <v>155</v>
      </c>
      <c r="E14" s="73">
        <f>1092/1060*100</f>
        <v>103.01886792452831</v>
      </c>
      <c r="F14" s="104"/>
    </row>
    <row r="15" spans="1:7" ht="89.25">
      <c r="A15" s="72" t="s">
        <v>113</v>
      </c>
      <c r="B15" s="124"/>
      <c r="C15" s="72" t="s">
        <v>114</v>
      </c>
      <c r="D15" s="72" t="s">
        <v>114</v>
      </c>
      <c r="E15" s="73" t="s">
        <v>114</v>
      </c>
      <c r="F15" s="124"/>
    </row>
    <row r="16" spans="1:7" ht="38.25">
      <c r="A16" s="70" t="s">
        <v>64</v>
      </c>
      <c r="B16" s="103" t="s">
        <v>63</v>
      </c>
      <c r="C16" s="70" t="s">
        <v>114</v>
      </c>
      <c r="D16" s="70" t="s">
        <v>114</v>
      </c>
      <c r="E16" s="71">
        <f>E17</f>
        <v>100</v>
      </c>
      <c r="F16" s="103" t="s">
        <v>30</v>
      </c>
    </row>
    <row r="17" spans="1:6" ht="89.25">
      <c r="A17" s="72" t="s">
        <v>115</v>
      </c>
      <c r="B17" s="124"/>
      <c r="C17" s="72" t="s">
        <v>198</v>
      </c>
      <c r="D17" s="72" t="s">
        <v>156</v>
      </c>
      <c r="E17" s="73">
        <v>100</v>
      </c>
      <c r="F17" s="124"/>
    </row>
    <row r="18" spans="1:6" ht="38.25">
      <c r="A18" s="70" t="s">
        <v>65</v>
      </c>
      <c r="B18" s="103" t="s">
        <v>63</v>
      </c>
      <c r="C18" s="74" t="s">
        <v>114</v>
      </c>
      <c r="D18" s="74" t="s">
        <v>114</v>
      </c>
      <c r="E18" s="75">
        <f>E19</f>
        <v>99.413489736070375</v>
      </c>
      <c r="F18" s="103" t="s">
        <v>140</v>
      </c>
    </row>
    <row r="19" spans="1:6" ht="166.9" customHeight="1">
      <c r="A19" s="72" t="s">
        <v>116</v>
      </c>
      <c r="B19" s="124"/>
      <c r="C19" s="72" t="s">
        <v>137</v>
      </c>
      <c r="D19" s="72" t="s">
        <v>138</v>
      </c>
      <c r="E19" s="73">
        <f>18984/19096*100</f>
        <v>99.413489736070375</v>
      </c>
      <c r="F19" s="124"/>
    </row>
    <row r="20" spans="1:6" ht="63.75" customHeight="1">
      <c r="A20" s="70" t="s">
        <v>66</v>
      </c>
      <c r="B20" s="103" t="s">
        <v>63</v>
      </c>
      <c r="C20" s="74" t="s">
        <v>114</v>
      </c>
      <c r="D20" s="74" t="s">
        <v>114</v>
      </c>
      <c r="E20" s="75">
        <f>E21</f>
        <v>62.841121495327101</v>
      </c>
      <c r="F20" s="103" t="s">
        <v>139</v>
      </c>
    </row>
    <row r="21" spans="1:6" ht="63.75">
      <c r="A21" s="72" t="s">
        <v>117</v>
      </c>
      <c r="B21" s="124"/>
      <c r="C21" s="72" t="s">
        <v>199</v>
      </c>
      <c r="D21" s="72" t="s">
        <v>157</v>
      </c>
      <c r="E21" s="73">
        <f>168.1/267.5*100</f>
        <v>62.841121495327101</v>
      </c>
      <c r="F21" s="124"/>
    </row>
    <row r="22" spans="1:6" ht="76.5">
      <c r="A22" s="70" t="s">
        <v>67</v>
      </c>
      <c r="B22" s="103" t="s">
        <v>63</v>
      </c>
      <c r="C22" s="74" t="s">
        <v>114</v>
      </c>
      <c r="D22" s="74" t="s">
        <v>114</v>
      </c>
      <c r="E22" s="75">
        <f>E23</f>
        <v>100</v>
      </c>
      <c r="F22" s="103" t="s">
        <v>30</v>
      </c>
    </row>
    <row r="23" spans="1:6" ht="140.25">
      <c r="A23" s="72" t="s">
        <v>118</v>
      </c>
      <c r="B23" s="124"/>
      <c r="C23" s="72" t="s">
        <v>91</v>
      </c>
      <c r="D23" s="72" t="s">
        <v>90</v>
      </c>
      <c r="E23" s="73">
        <v>100</v>
      </c>
      <c r="F23" s="124"/>
    </row>
    <row r="24" spans="1:6" ht="63.75">
      <c r="A24" s="70" t="s">
        <v>68</v>
      </c>
      <c r="B24" s="103" t="s">
        <v>63</v>
      </c>
      <c r="C24" s="74" t="s">
        <v>114</v>
      </c>
      <c r="D24" s="74" t="s">
        <v>114</v>
      </c>
      <c r="E24" s="75">
        <f>E25</f>
        <v>68.421052631578945</v>
      </c>
      <c r="F24" s="103" t="s">
        <v>30</v>
      </c>
    </row>
    <row r="25" spans="1:6" ht="51">
      <c r="A25" s="72" t="s">
        <v>119</v>
      </c>
      <c r="B25" s="124"/>
      <c r="C25" s="72" t="s">
        <v>141</v>
      </c>
      <c r="D25" s="72" t="s">
        <v>158</v>
      </c>
      <c r="E25" s="73">
        <f>117/171*100</f>
        <v>68.421052631578945</v>
      </c>
      <c r="F25" s="124"/>
    </row>
    <row r="26" spans="1:6" ht="38.25">
      <c r="A26" s="70" t="s">
        <v>69</v>
      </c>
      <c r="B26" s="103" t="s">
        <v>63</v>
      </c>
      <c r="C26" s="74" t="s">
        <v>114</v>
      </c>
      <c r="D26" s="74" t="s">
        <v>114</v>
      </c>
      <c r="E26" s="75">
        <f>E27</f>
        <v>105.27777777777779</v>
      </c>
      <c r="F26" s="103" t="s">
        <v>30</v>
      </c>
    </row>
    <row r="27" spans="1:6" ht="114.75">
      <c r="A27" s="72" t="s">
        <v>120</v>
      </c>
      <c r="B27" s="124"/>
      <c r="C27" s="72" t="s">
        <v>142</v>
      </c>
      <c r="D27" s="72" t="s">
        <v>143</v>
      </c>
      <c r="E27" s="73">
        <f>758/720*100</f>
        <v>105.27777777777779</v>
      </c>
      <c r="F27" s="124"/>
    </row>
    <row r="28" spans="1:6" ht="40.9" customHeight="1">
      <c r="A28" s="76" t="s">
        <v>146</v>
      </c>
      <c r="B28" s="112" t="s">
        <v>63</v>
      </c>
      <c r="C28" s="70" t="s">
        <v>114</v>
      </c>
      <c r="D28" s="70" t="s">
        <v>114</v>
      </c>
      <c r="E28" s="128">
        <f>70/24*100</f>
        <v>291.66666666666663</v>
      </c>
      <c r="F28" s="77"/>
    </row>
    <row r="29" spans="1:6" ht="95.45" customHeight="1">
      <c r="A29" s="72" t="s">
        <v>147</v>
      </c>
      <c r="B29" s="112"/>
      <c r="C29" s="72" t="s">
        <v>148</v>
      </c>
      <c r="D29" s="72" t="s">
        <v>149</v>
      </c>
      <c r="E29" s="129"/>
      <c r="F29" s="77"/>
    </row>
    <row r="30" spans="1:6" ht="63.75" customHeight="1">
      <c r="A30" s="78" t="s">
        <v>109</v>
      </c>
      <c r="B30" s="104" t="s">
        <v>63</v>
      </c>
      <c r="C30" s="74" t="s">
        <v>114</v>
      </c>
      <c r="D30" s="74" t="s">
        <v>114</v>
      </c>
      <c r="E30" s="75">
        <f>E31</f>
        <v>0</v>
      </c>
      <c r="F30" s="103" t="s">
        <v>30</v>
      </c>
    </row>
    <row r="31" spans="1:6" ht="51">
      <c r="A31" s="72" t="s">
        <v>121</v>
      </c>
      <c r="B31" s="124"/>
      <c r="C31" s="72" t="s">
        <v>92</v>
      </c>
      <c r="D31" s="76" t="s">
        <v>159</v>
      </c>
      <c r="E31" s="73">
        <v>0</v>
      </c>
      <c r="F31" s="124"/>
    </row>
    <row r="32" spans="1:6" ht="63.75" customHeight="1">
      <c r="A32" s="70" t="s">
        <v>93</v>
      </c>
      <c r="B32" s="103" t="s">
        <v>63</v>
      </c>
      <c r="C32" s="74" t="s">
        <v>114</v>
      </c>
      <c r="D32" s="74" t="s">
        <v>114</v>
      </c>
      <c r="E32" s="75">
        <f>E33</f>
        <v>100</v>
      </c>
      <c r="F32" s="103" t="s">
        <v>30</v>
      </c>
    </row>
    <row r="33" spans="1:7" ht="76.5">
      <c r="A33" s="72" t="s">
        <v>122</v>
      </c>
      <c r="B33" s="124"/>
      <c r="C33" s="72" t="s">
        <v>94</v>
      </c>
      <c r="D33" s="72" t="s">
        <v>94</v>
      </c>
      <c r="E33" s="73">
        <v>100</v>
      </c>
      <c r="F33" s="124"/>
    </row>
    <row r="34" spans="1:7" ht="63.75" customHeight="1">
      <c r="A34" s="70" t="s">
        <v>88</v>
      </c>
      <c r="B34" s="103" t="s">
        <v>63</v>
      </c>
      <c r="C34" s="74" t="s">
        <v>114</v>
      </c>
      <c r="D34" s="74" t="s">
        <v>114</v>
      </c>
      <c r="E34" s="75">
        <f>E35</f>
        <v>100</v>
      </c>
      <c r="F34" s="103" t="s">
        <v>30</v>
      </c>
    </row>
    <row r="35" spans="1:7" ht="127.5">
      <c r="A35" s="72" t="s">
        <v>123</v>
      </c>
      <c r="B35" s="124"/>
      <c r="C35" s="72" t="s">
        <v>95</v>
      </c>
      <c r="D35" s="72" t="s">
        <v>98</v>
      </c>
      <c r="E35" s="73">
        <v>100</v>
      </c>
      <c r="F35" s="124"/>
    </row>
    <row r="36" spans="1:7" ht="63.75" customHeight="1">
      <c r="A36" s="70" t="s">
        <v>89</v>
      </c>
      <c r="B36" s="112" t="s">
        <v>63</v>
      </c>
      <c r="C36" s="70" t="s">
        <v>114</v>
      </c>
      <c r="D36" s="70" t="s">
        <v>114</v>
      </c>
      <c r="E36" s="79">
        <f>E37</f>
        <v>100</v>
      </c>
      <c r="F36" s="112" t="s">
        <v>30</v>
      </c>
    </row>
    <row r="37" spans="1:7" ht="127.5">
      <c r="A37" s="72" t="s">
        <v>124</v>
      </c>
      <c r="B37" s="112"/>
      <c r="C37" s="72" t="s">
        <v>96</v>
      </c>
      <c r="D37" s="72" t="s">
        <v>97</v>
      </c>
      <c r="E37" s="73">
        <v>100</v>
      </c>
      <c r="F37" s="112"/>
    </row>
    <row r="38" spans="1:7" ht="82.9" customHeight="1">
      <c r="A38" s="80" t="s">
        <v>153</v>
      </c>
      <c r="B38" s="112" t="s">
        <v>63</v>
      </c>
      <c r="C38" s="72"/>
      <c r="D38" s="72"/>
      <c r="E38" s="73"/>
      <c r="F38" s="81"/>
    </row>
    <row r="39" spans="1:7" ht="76.5">
      <c r="A39" s="80" t="s">
        <v>150</v>
      </c>
      <c r="B39" s="112"/>
      <c r="C39" s="72" t="s">
        <v>160</v>
      </c>
      <c r="D39" s="72" t="s">
        <v>161</v>
      </c>
      <c r="E39" s="73">
        <v>100</v>
      </c>
      <c r="F39" s="81"/>
    </row>
    <row r="40" spans="1:7" ht="110.45" customHeight="1">
      <c r="A40" s="80" t="s">
        <v>151</v>
      </c>
      <c r="B40" s="112" t="s">
        <v>63</v>
      </c>
      <c r="C40" s="72"/>
      <c r="D40" s="72"/>
      <c r="E40" s="73"/>
      <c r="F40" s="81"/>
    </row>
    <row r="41" spans="1:7" ht="68.45" customHeight="1">
      <c r="A41" s="80"/>
      <c r="B41" s="112"/>
      <c r="C41" s="72" t="s">
        <v>152</v>
      </c>
      <c r="D41" s="72" t="s">
        <v>154</v>
      </c>
      <c r="E41" s="73">
        <f>170.3/269.4*100</f>
        <v>63.214550853749088</v>
      </c>
      <c r="F41" s="81" t="s">
        <v>139</v>
      </c>
    </row>
    <row r="42" spans="1:7" ht="20.25" customHeight="1" outlineLevel="1">
      <c r="A42" s="106" t="s">
        <v>52</v>
      </c>
      <c r="B42" s="107"/>
      <c r="C42" s="107"/>
      <c r="D42" s="107"/>
      <c r="E42" s="107"/>
      <c r="F42" s="108"/>
    </row>
    <row r="43" spans="1:7" ht="51" outlineLevel="1">
      <c r="A43" s="70" t="s">
        <v>53</v>
      </c>
      <c r="B43" s="103" t="s">
        <v>58</v>
      </c>
      <c r="C43" s="95" t="s">
        <v>188</v>
      </c>
      <c r="D43" s="96" t="s">
        <v>203</v>
      </c>
      <c r="E43" s="82">
        <v>100</v>
      </c>
      <c r="F43" s="81" t="s">
        <v>30</v>
      </c>
    </row>
    <row r="44" spans="1:7" ht="89.25" outlineLevel="1">
      <c r="A44" s="81" t="s">
        <v>186</v>
      </c>
      <c r="B44" s="104"/>
      <c r="C44" s="81" t="s">
        <v>187</v>
      </c>
      <c r="D44" s="96" t="s">
        <v>204</v>
      </c>
      <c r="E44" s="82">
        <v>100</v>
      </c>
      <c r="F44" s="81" t="s">
        <v>30</v>
      </c>
    </row>
    <row r="45" spans="1:7" ht="89.25" outlineLevel="1">
      <c r="A45" s="83" t="s">
        <v>54</v>
      </c>
      <c r="B45" s="104"/>
      <c r="C45" s="81" t="s">
        <v>163</v>
      </c>
      <c r="D45" s="81" t="s">
        <v>164</v>
      </c>
      <c r="E45" s="82">
        <v>100</v>
      </c>
      <c r="F45" s="81" t="s">
        <v>30</v>
      </c>
      <c r="G45" s="97" t="s">
        <v>202</v>
      </c>
    </row>
    <row r="46" spans="1:7" ht="97.5" customHeight="1" outlineLevel="1">
      <c r="A46" s="81" t="s">
        <v>55</v>
      </c>
      <c r="B46" s="104"/>
      <c r="C46" s="81" t="s">
        <v>165</v>
      </c>
      <c r="D46" s="81" t="s">
        <v>165</v>
      </c>
      <c r="E46" s="82">
        <v>100</v>
      </c>
      <c r="F46" s="81" t="s">
        <v>30</v>
      </c>
    </row>
    <row r="47" spans="1:7" ht="63.75" outlineLevel="1">
      <c r="A47" s="70" t="s">
        <v>61</v>
      </c>
      <c r="B47" s="104"/>
      <c r="C47" s="112" t="s">
        <v>30</v>
      </c>
      <c r="D47" s="112"/>
      <c r="E47" s="112"/>
      <c r="F47" s="84"/>
    </row>
    <row r="48" spans="1:7" ht="51" outlineLevel="1">
      <c r="A48" s="81" t="s">
        <v>107</v>
      </c>
      <c r="B48" s="104"/>
      <c r="C48" s="81" t="s">
        <v>166</v>
      </c>
      <c r="D48" s="81" t="s">
        <v>166</v>
      </c>
      <c r="E48" s="82">
        <v>100</v>
      </c>
      <c r="F48" s="81" t="s">
        <v>30</v>
      </c>
    </row>
    <row r="49" spans="1:6" ht="114.75" outlineLevel="1">
      <c r="A49" s="85" t="s">
        <v>108</v>
      </c>
      <c r="B49" s="104"/>
      <c r="C49" s="81" t="s">
        <v>167</v>
      </c>
      <c r="D49" s="81" t="s">
        <v>168</v>
      </c>
      <c r="E49" s="82">
        <v>100</v>
      </c>
      <c r="F49" s="81" t="s">
        <v>30</v>
      </c>
    </row>
    <row r="50" spans="1:6" ht="114" customHeight="1" outlineLevel="1">
      <c r="A50" s="85" t="s">
        <v>56</v>
      </c>
      <c r="B50" s="103" t="s">
        <v>59</v>
      </c>
      <c r="C50" s="125" t="s">
        <v>30</v>
      </c>
      <c r="D50" s="126"/>
      <c r="E50" s="127"/>
      <c r="F50" s="81" t="s">
        <v>30</v>
      </c>
    </row>
    <row r="51" spans="1:6" ht="140.25" outlineLevel="1">
      <c r="A51" s="81" t="s">
        <v>169</v>
      </c>
      <c r="B51" s="104"/>
      <c r="C51" s="81" t="s">
        <v>100</v>
      </c>
      <c r="D51" s="86" t="s">
        <v>170</v>
      </c>
      <c r="E51" s="82">
        <v>100</v>
      </c>
      <c r="F51" s="81" t="s">
        <v>30</v>
      </c>
    </row>
    <row r="52" spans="1:6" ht="119.25" customHeight="1" outlineLevel="1">
      <c r="A52" s="81" t="s">
        <v>57</v>
      </c>
      <c r="B52" s="104"/>
      <c r="C52" s="125" t="s">
        <v>30</v>
      </c>
      <c r="D52" s="126"/>
      <c r="E52" s="127"/>
      <c r="F52" s="81" t="s">
        <v>30</v>
      </c>
    </row>
    <row r="53" spans="1:6" ht="63.75" outlineLevel="1">
      <c r="A53" s="83" t="s">
        <v>101</v>
      </c>
      <c r="B53" s="104"/>
      <c r="C53" s="81" t="s">
        <v>171</v>
      </c>
      <c r="D53" s="81" t="s">
        <v>172</v>
      </c>
      <c r="E53" s="82">
        <v>100</v>
      </c>
      <c r="F53" s="81" t="s">
        <v>30</v>
      </c>
    </row>
    <row r="54" spans="1:6" ht="126.75" customHeight="1" outlineLevel="1">
      <c r="A54" s="83" t="s">
        <v>102</v>
      </c>
      <c r="B54" s="104"/>
      <c r="C54" s="87" t="s">
        <v>173</v>
      </c>
      <c r="D54" s="81" t="s">
        <v>174</v>
      </c>
      <c r="E54" s="82">
        <v>100</v>
      </c>
      <c r="F54" s="81" t="s">
        <v>30</v>
      </c>
    </row>
    <row r="55" spans="1:6" ht="76.5" outlineLevel="1">
      <c r="A55" s="83" t="s">
        <v>103</v>
      </c>
      <c r="B55" s="104"/>
      <c r="C55" s="81" t="s">
        <v>175</v>
      </c>
      <c r="D55" s="81" t="s">
        <v>176</v>
      </c>
      <c r="E55" s="82">
        <v>100</v>
      </c>
      <c r="F55" s="81" t="s">
        <v>30</v>
      </c>
    </row>
    <row r="56" spans="1:6" ht="102" outlineLevel="1">
      <c r="A56" s="83" t="s">
        <v>104</v>
      </c>
      <c r="B56" s="104"/>
      <c r="C56" s="81" t="s">
        <v>105</v>
      </c>
      <c r="D56" s="81" t="s">
        <v>177</v>
      </c>
      <c r="E56" s="82">
        <v>100</v>
      </c>
      <c r="F56" s="81" t="s">
        <v>30</v>
      </c>
    </row>
    <row r="57" spans="1:6" ht="112.5" customHeight="1" outlineLevel="1">
      <c r="A57" s="85" t="s">
        <v>81</v>
      </c>
      <c r="B57" s="124"/>
      <c r="C57" s="81" t="s">
        <v>60</v>
      </c>
      <c r="D57" s="81" t="s">
        <v>106</v>
      </c>
      <c r="E57" s="82">
        <v>100</v>
      </c>
      <c r="F57" s="77" t="s">
        <v>30</v>
      </c>
    </row>
    <row r="58" spans="1:6" ht="120" customHeight="1" outlineLevel="1">
      <c r="A58" s="85" t="s">
        <v>133</v>
      </c>
      <c r="B58" s="85" t="s">
        <v>135</v>
      </c>
      <c r="C58" s="81" t="s">
        <v>178</v>
      </c>
      <c r="D58" s="81" t="s">
        <v>200</v>
      </c>
      <c r="E58" s="82">
        <v>100</v>
      </c>
      <c r="F58" s="81" t="s">
        <v>30</v>
      </c>
    </row>
    <row r="59" spans="1:6" ht="120" customHeight="1" outlineLevel="1">
      <c r="A59" s="85" t="s">
        <v>134</v>
      </c>
      <c r="B59" s="85" t="s">
        <v>136</v>
      </c>
      <c r="C59" s="85" t="s">
        <v>181</v>
      </c>
      <c r="D59" s="85" t="s">
        <v>183</v>
      </c>
      <c r="E59" s="88">
        <v>100</v>
      </c>
      <c r="F59" s="81" t="s">
        <v>30</v>
      </c>
    </row>
    <row r="60" spans="1:6" ht="120" customHeight="1" outlineLevel="1">
      <c r="A60" s="85" t="s">
        <v>179</v>
      </c>
      <c r="B60" s="85" t="s">
        <v>135</v>
      </c>
      <c r="C60" s="85" t="s">
        <v>182</v>
      </c>
      <c r="D60" s="85" t="s">
        <v>184</v>
      </c>
      <c r="E60" s="88">
        <v>100</v>
      </c>
      <c r="F60" s="81" t="s">
        <v>30</v>
      </c>
    </row>
    <row r="61" spans="1:6" ht="120" customHeight="1" outlineLevel="1">
      <c r="A61" s="85" t="s">
        <v>180</v>
      </c>
      <c r="B61" s="85" t="s">
        <v>135</v>
      </c>
      <c r="C61" s="85" t="s">
        <v>185</v>
      </c>
      <c r="D61" s="85" t="s">
        <v>201</v>
      </c>
      <c r="E61" s="88">
        <v>100</v>
      </c>
      <c r="F61" s="81" t="s">
        <v>30</v>
      </c>
    </row>
    <row r="62" spans="1:6">
      <c r="A62" s="105" t="s">
        <v>70</v>
      </c>
      <c r="B62" s="105"/>
      <c r="C62" s="105"/>
      <c r="D62" s="105"/>
      <c r="E62" s="105"/>
      <c r="F62" s="105"/>
    </row>
    <row r="63" spans="1:6" ht="63.75">
      <c r="A63" s="70" t="s">
        <v>50</v>
      </c>
      <c r="B63" s="112" t="s">
        <v>63</v>
      </c>
      <c r="C63" s="89" t="s">
        <v>114</v>
      </c>
      <c r="D63" s="89" t="s">
        <v>114</v>
      </c>
      <c r="E63" s="90">
        <f>(E64+E65+E66)/3</f>
        <v>100</v>
      </c>
      <c r="F63" s="81" t="s">
        <v>30</v>
      </c>
    </row>
    <row r="64" spans="1:6" ht="267.75">
      <c r="A64" s="72" t="s">
        <v>125</v>
      </c>
      <c r="B64" s="112"/>
      <c r="C64" s="72" t="s">
        <v>87</v>
      </c>
      <c r="D64" s="72" t="s">
        <v>196</v>
      </c>
      <c r="E64" s="73">
        <v>100</v>
      </c>
      <c r="F64" s="81" t="s">
        <v>30</v>
      </c>
    </row>
    <row r="65" spans="1:6" ht="165.75">
      <c r="A65" s="72" t="s">
        <v>126</v>
      </c>
      <c r="B65" s="112"/>
      <c r="C65" s="72" t="s">
        <v>84</v>
      </c>
      <c r="D65" s="72" t="s">
        <v>83</v>
      </c>
      <c r="E65" s="73">
        <v>100</v>
      </c>
      <c r="F65" s="81" t="s">
        <v>30</v>
      </c>
    </row>
    <row r="66" spans="1:6" ht="153">
      <c r="A66" s="72" t="s">
        <v>127</v>
      </c>
      <c r="B66" s="112"/>
      <c r="C66" s="72" t="s">
        <v>85</v>
      </c>
      <c r="D66" s="72" t="s">
        <v>86</v>
      </c>
      <c r="E66" s="73">
        <v>100</v>
      </c>
      <c r="F66" s="81" t="s">
        <v>30</v>
      </c>
    </row>
    <row r="67" spans="1:6" ht="191.25">
      <c r="A67" s="85" t="s">
        <v>71</v>
      </c>
      <c r="B67" s="91" t="s">
        <v>63</v>
      </c>
      <c r="C67" s="81" t="s">
        <v>114</v>
      </c>
      <c r="D67" s="72" t="s">
        <v>197</v>
      </c>
      <c r="E67" s="82" t="s">
        <v>114</v>
      </c>
      <c r="F67" s="81" t="s">
        <v>30</v>
      </c>
    </row>
    <row r="68" spans="1:6" ht="24.75" customHeight="1">
      <c r="A68" s="106" t="s">
        <v>72</v>
      </c>
      <c r="B68" s="107"/>
      <c r="C68" s="107"/>
      <c r="D68" s="107"/>
      <c r="E68" s="107"/>
      <c r="F68" s="108"/>
    </row>
    <row r="69" spans="1:6" ht="156" customHeight="1">
      <c r="A69" s="70" t="s">
        <v>73</v>
      </c>
      <c r="B69" s="103" t="s">
        <v>63</v>
      </c>
      <c r="C69" s="74" t="s">
        <v>114</v>
      </c>
      <c r="D69" s="74" t="s">
        <v>114</v>
      </c>
      <c r="E69" s="75">
        <f>E70</f>
        <v>100</v>
      </c>
      <c r="F69" s="109" t="s">
        <v>30</v>
      </c>
    </row>
    <row r="70" spans="1:6" ht="99.75" customHeight="1">
      <c r="A70" s="72" t="s">
        <v>128</v>
      </c>
      <c r="B70" s="124"/>
      <c r="C70" s="72" t="s">
        <v>144</v>
      </c>
      <c r="D70" s="72" t="s">
        <v>145</v>
      </c>
      <c r="E70" s="73">
        <v>100</v>
      </c>
      <c r="F70" s="111"/>
    </row>
    <row r="71" spans="1:6">
      <c r="A71" s="105" t="s">
        <v>74</v>
      </c>
      <c r="B71" s="105"/>
      <c r="C71" s="105"/>
      <c r="D71" s="105"/>
      <c r="E71" s="105"/>
      <c r="F71" s="105"/>
    </row>
    <row r="72" spans="1:6" ht="51">
      <c r="A72" s="70" t="s">
        <v>75</v>
      </c>
      <c r="B72" s="103" t="s">
        <v>63</v>
      </c>
      <c r="C72" s="74" t="s">
        <v>114</v>
      </c>
      <c r="D72" s="74" t="s">
        <v>114</v>
      </c>
      <c r="E72" s="75">
        <f>E73</f>
        <v>133.30000000000001</v>
      </c>
      <c r="F72" s="109" t="s">
        <v>30</v>
      </c>
    </row>
    <row r="73" spans="1:6" ht="76.5">
      <c r="A73" s="72" t="s">
        <v>129</v>
      </c>
      <c r="B73" s="124"/>
      <c r="C73" s="72" t="s">
        <v>99</v>
      </c>
      <c r="D73" s="72" t="s">
        <v>82</v>
      </c>
      <c r="E73" s="73">
        <v>133.30000000000001</v>
      </c>
      <c r="F73" s="111"/>
    </row>
    <row r="74" spans="1:6" ht="65.25" customHeight="1">
      <c r="A74" s="70" t="s">
        <v>76</v>
      </c>
      <c r="B74" s="103" t="s">
        <v>77</v>
      </c>
      <c r="C74" s="70" t="s">
        <v>114</v>
      </c>
      <c r="D74" s="70" t="s">
        <v>114</v>
      </c>
      <c r="E74" s="79">
        <f>E75</f>
        <v>33.299999999999997</v>
      </c>
      <c r="F74" s="103" t="s">
        <v>195</v>
      </c>
    </row>
    <row r="75" spans="1:6" ht="162.75" customHeight="1">
      <c r="A75" s="72" t="s">
        <v>130</v>
      </c>
      <c r="B75" s="124"/>
      <c r="C75" s="72" t="s">
        <v>190</v>
      </c>
      <c r="D75" s="72" t="s">
        <v>189</v>
      </c>
      <c r="E75" s="73">
        <v>33.299999999999997</v>
      </c>
      <c r="F75" s="124"/>
    </row>
    <row r="76" spans="1:6" ht="76.5" customHeight="1">
      <c r="A76" s="81" t="s">
        <v>78</v>
      </c>
      <c r="B76" s="103" t="s">
        <v>44</v>
      </c>
      <c r="C76" s="70" t="s">
        <v>114</v>
      </c>
      <c r="D76" s="70" t="s">
        <v>114</v>
      </c>
      <c r="E76" s="79">
        <f>E77</f>
        <v>100</v>
      </c>
      <c r="F76" s="112" t="s">
        <v>30</v>
      </c>
    </row>
    <row r="77" spans="1:6" ht="38.25">
      <c r="A77" s="72" t="s">
        <v>131</v>
      </c>
      <c r="B77" s="124"/>
      <c r="C77" s="72" t="s">
        <v>191</v>
      </c>
      <c r="D77" s="72" t="s">
        <v>191</v>
      </c>
      <c r="E77" s="73">
        <v>100</v>
      </c>
      <c r="F77" s="112"/>
    </row>
    <row r="78" spans="1:6" ht="63.75" customHeight="1">
      <c r="A78" s="70" t="s">
        <v>79</v>
      </c>
      <c r="B78" s="112" t="s">
        <v>63</v>
      </c>
      <c r="C78" s="70" t="s">
        <v>114</v>
      </c>
      <c r="D78" s="70" t="s">
        <v>114</v>
      </c>
      <c r="E78" s="79">
        <f>E79</f>
        <v>35</v>
      </c>
      <c r="F78" s="112" t="s">
        <v>194</v>
      </c>
    </row>
    <row r="79" spans="1:6" ht="156.75" customHeight="1">
      <c r="A79" s="72" t="s">
        <v>132</v>
      </c>
      <c r="B79" s="112"/>
      <c r="C79" s="72" t="s">
        <v>192</v>
      </c>
      <c r="D79" s="72" t="s">
        <v>193</v>
      </c>
      <c r="E79" s="73">
        <v>35</v>
      </c>
      <c r="F79" s="112"/>
    </row>
    <row r="80" spans="1:6">
      <c r="A80" s="92"/>
      <c r="B80" s="93"/>
      <c r="C80" s="92"/>
      <c r="D80" s="92"/>
      <c r="E80" s="94"/>
      <c r="F80" s="93"/>
    </row>
  </sheetData>
  <mergeCells count="55">
    <mergeCell ref="B38:B39"/>
    <mergeCell ref="B40:B41"/>
    <mergeCell ref="B28:B29"/>
    <mergeCell ref="E28:E29"/>
    <mergeCell ref="F78:F79"/>
    <mergeCell ref="B78:B79"/>
    <mergeCell ref="B72:B73"/>
    <mergeCell ref="B74:B75"/>
    <mergeCell ref="B76:B77"/>
    <mergeCell ref="F74:F75"/>
    <mergeCell ref="F72:F73"/>
    <mergeCell ref="F76:F77"/>
    <mergeCell ref="B32:B33"/>
    <mergeCell ref="B34:B35"/>
    <mergeCell ref="F32:F33"/>
    <mergeCell ref="F34:F35"/>
    <mergeCell ref="F36:F37"/>
    <mergeCell ref="B36:B37"/>
    <mergeCell ref="B24:B25"/>
    <mergeCell ref="F24:F25"/>
    <mergeCell ref="B26:B27"/>
    <mergeCell ref="F26:F27"/>
    <mergeCell ref="F30:F31"/>
    <mergeCell ref="B30:B31"/>
    <mergeCell ref="B18:B19"/>
    <mergeCell ref="F18:F19"/>
    <mergeCell ref="B20:B21"/>
    <mergeCell ref="B22:B23"/>
    <mergeCell ref="F20:F21"/>
    <mergeCell ref="F22:F23"/>
    <mergeCell ref="A68:F68"/>
    <mergeCell ref="A71:F71"/>
    <mergeCell ref="A62:F62"/>
    <mergeCell ref="B50:B57"/>
    <mergeCell ref="C52:E52"/>
    <mergeCell ref="C50:E50"/>
    <mergeCell ref="B63:B66"/>
    <mergeCell ref="F69:F70"/>
    <mergeCell ref="B69:B70"/>
    <mergeCell ref="D1:F1"/>
    <mergeCell ref="B43:B49"/>
    <mergeCell ref="A12:F12"/>
    <mergeCell ref="A42:F42"/>
    <mergeCell ref="A7:A11"/>
    <mergeCell ref="C47:E47"/>
    <mergeCell ref="A3:F3"/>
    <mergeCell ref="A4:F4"/>
    <mergeCell ref="A5:F5"/>
    <mergeCell ref="B7:B11"/>
    <mergeCell ref="C7:E10"/>
    <mergeCell ref="F7:F11"/>
    <mergeCell ref="B13:B15"/>
    <mergeCell ref="F13:F15"/>
    <mergeCell ref="B16:B17"/>
    <mergeCell ref="F16:F17"/>
  </mergeCells>
  <pageMargins left="0.19685039370078741" right="0.19685039370078741" top="0.59055118110236227" bottom="0.19685039370078741" header="0.31496062992125984" footer="0.31496062992125984"/>
  <pageSetup paperSize="9" scale="73" fitToHeight="0" orientation="landscape" r:id="rId1"/>
  <rowBreaks count="8" manualBreakCount="8">
    <brk id="17" max="5" man="1"/>
    <brk id="26" max="5" man="1"/>
    <brk id="36" max="5" man="1"/>
    <brk id="45" max="5" man="1"/>
    <brk id="52" max="5" man="1"/>
    <brk id="59" max="5" man="1"/>
    <brk id="65" max="5" man="1"/>
    <brk id="72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31.12.2019-602</vt:lpstr>
      <vt:lpstr>3 прил 13</vt:lpstr>
      <vt:lpstr>А1</vt:lpstr>
      <vt:lpstr>'31.12.2019-602'!Заголовки_для_печати</vt:lpstr>
      <vt:lpstr>'3 прил 13'!Область_печати</vt:lpstr>
      <vt:lpstr>'31.12.2019-602'!Область_печати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Ирина Михайловна</dc:creator>
  <cp:lastModifiedBy>Нырова Ольга Павловна</cp:lastModifiedBy>
  <cp:lastPrinted>2023-02-17T05:31:10Z</cp:lastPrinted>
  <dcterms:created xsi:type="dcterms:W3CDTF">2016-02-08T09:12:28Z</dcterms:created>
  <dcterms:modified xsi:type="dcterms:W3CDTF">2023-02-17T05:31:59Z</dcterms:modified>
</cp:coreProperties>
</file>