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43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96" localSheetId="1">Лист1!$D$20</definedName>
    <definedName name="OLE_LINK98" localSheetId="1">Лист1!$F$18</definedName>
    <definedName name="_xlnm.Print_Titles" localSheetId="1">Лист1!$6:$7</definedName>
    <definedName name="_xlnm.Print_Area" localSheetId="1">Лист1!$A$1:$K$556</definedName>
  </definedNames>
  <calcPr calcId="125725" iterate="1"/>
</workbook>
</file>

<file path=xl/calcChain.xml><?xml version="1.0" encoding="utf-8"?>
<calcChain xmlns="http://schemas.openxmlformats.org/spreadsheetml/2006/main">
  <c r="I145" i="1"/>
  <c r="H147"/>
  <c r="D147"/>
  <c r="G235"/>
  <c r="H319" l="1"/>
  <c r="H139"/>
  <c r="D217"/>
  <c r="D15"/>
  <c r="H443"/>
  <c r="I443" s="1"/>
  <c r="D443"/>
  <c r="D437"/>
  <c r="I500"/>
  <c r="I494"/>
  <c r="I519"/>
  <c r="I517"/>
  <c r="J517"/>
  <c r="I547"/>
  <c r="K545"/>
  <c r="J545"/>
  <c r="I545"/>
  <c r="G388"/>
  <c r="G423"/>
  <c r="H388"/>
  <c r="H423"/>
  <c r="H389"/>
  <c r="G389"/>
  <c r="J305"/>
  <c r="J300"/>
  <c r="J286"/>
  <c r="G319"/>
  <c r="G284"/>
  <c r="H437" l="1"/>
  <c r="I437" s="1"/>
  <c r="K517"/>
  <c r="G147"/>
  <c r="G70"/>
  <c r="F550"/>
  <c r="E550"/>
  <c r="F430"/>
  <c r="E430"/>
  <c r="F423"/>
  <c r="E423"/>
  <c r="F389"/>
  <c r="F388" s="1"/>
  <c r="E389"/>
  <c r="E388" s="1"/>
  <c r="F416"/>
  <c r="E416"/>
  <c r="F409"/>
  <c r="E409"/>
  <c r="F402"/>
  <c r="E402"/>
  <c r="F396"/>
  <c r="F395" s="1"/>
  <c r="E396"/>
  <c r="E395" s="1"/>
  <c r="F381"/>
  <c r="E381"/>
  <c r="F367"/>
  <c r="F374"/>
  <c r="E374"/>
  <c r="E367"/>
  <c r="F360"/>
  <c r="E360"/>
  <c r="F353"/>
  <c r="E353"/>
  <c r="F346"/>
  <c r="E346"/>
  <c r="F339"/>
  <c r="E339"/>
  <c r="F332"/>
  <c r="E332"/>
  <c r="F325"/>
  <c r="E325"/>
  <c r="E319"/>
  <c r="E318" s="1"/>
  <c r="F305"/>
  <c r="F304" s="1"/>
  <c r="E305"/>
  <c r="E304" s="1"/>
  <c r="F311"/>
  <c r="E311"/>
  <c r="F220"/>
  <c r="E220"/>
  <c r="F227"/>
  <c r="E227"/>
  <c r="F283"/>
  <c r="E283"/>
  <c r="E237"/>
  <c r="F235"/>
  <c r="E235"/>
  <c r="F276"/>
  <c r="E276"/>
  <c r="F269"/>
  <c r="E269"/>
  <c r="F262"/>
  <c r="E262"/>
  <c r="F255"/>
  <c r="E255"/>
  <c r="E241"/>
  <c r="F241"/>
  <c r="G241"/>
  <c r="E248"/>
  <c r="F248"/>
  <c r="H14" l="1"/>
  <c r="I382"/>
  <c r="I375"/>
  <c r="I365"/>
  <c r="I361"/>
  <c r="I305"/>
  <c r="J244"/>
  <c r="J242"/>
  <c r="K242"/>
  <c r="I237"/>
  <c r="H235"/>
  <c r="G237"/>
  <c r="H237"/>
  <c r="F319" l="1"/>
  <c r="F318" s="1"/>
  <c r="I284"/>
  <c r="I286"/>
  <c r="H230"/>
  <c r="H215" s="1"/>
  <c r="I244"/>
  <c r="I403"/>
  <c r="H535"/>
  <c r="D535"/>
  <c r="H518"/>
  <c r="G518"/>
  <c r="H516"/>
  <c r="G516"/>
  <c r="F516"/>
  <c r="D502"/>
  <c r="D518"/>
  <c r="D516"/>
  <c r="D521"/>
  <c r="E516"/>
  <c r="E518"/>
  <c r="D389"/>
  <c r="D390"/>
  <c r="D391"/>
  <c r="D392"/>
  <c r="D393"/>
  <c r="D394"/>
  <c r="D395"/>
  <c r="D423"/>
  <c r="D430"/>
  <c r="I430" s="1"/>
  <c r="K431"/>
  <c r="J431"/>
  <c r="I431"/>
  <c r="D388" l="1"/>
  <c r="D236"/>
  <c r="D237"/>
  <c r="D214"/>
  <c r="D235"/>
  <c r="I253"/>
  <c r="J251"/>
  <c r="I251"/>
  <c r="K249"/>
  <c r="J249"/>
  <c r="I249"/>
  <c r="H248"/>
  <c r="D248"/>
  <c r="J265"/>
  <c r="I265"/>
  <c r="K263"/>
  <c r="J263"/>
  <c r="I263"/>
  <c r="H262"/>
  <c r="D262"/>
  <c r="I274"/>
  <c r="K270"/>
  <c r="J270"/>
  <c r="I270"/>
  <c r="H269"/>
  <c r="D269"/>
  <c r="I269" l="1"/>
  <c r="I262"/>
  <c r="I248"/>
  <c r="E214"/>
  <c r="F214"/>
  <c r="G214"/>
  <c r="H214"/>
  <c r="J237"/>
  <c r="H239"/>
  <c r="D239"/>
  <c r="E284"/>
  <c r="F284"/>
  <c r="H284"/>
  <c r="D284"/>
  <c r="H286"/>
  <c r="G286"/>
  <c r="E286"/>
  <c r="D286"/>
  <c r="G305"/>
  <c r="H305"/>
  <c r="D305"/>
  <c r="D319"/>
  <c r="E68"/>
  <c r="F68"/>
  <c r="G68"/>
  <c r="H68"/>
  <c r="I68"/>
  <c r="D68"/>
  <c r="D139"/>
  <c r="F234" l="1"/>
  <c r="K235"/>
  <c r="E234"/>
  <c r="J235"/>
  <c r="D230"/>
  <c r="D215" s="1"/>
  <c r="E189" l="1"/>
  <c r="F189"/>
  <c r="G189"/>
  <c r="H189"/>
  <c r="H188" s="1"/>
  <c r="D189"/>
  <c r="D188" s="1"/>
  <c r="K197"/>
  <c r="J197"/>
  <c r="I197"/>
  <c r="H196"/>
  <c r="D196"/>
  <c r="D204"/>
  <c r="H204"/>
  <c r="I205"/>
  <c r="J205"/>
  <c r="K205"/>
  <c r="J189" l="1"/>
  <c r="K189"/>
  <c r="I189"/>
  <c r="I196"/>
  <c r="I204"/>
  <c r="I188"/>
  <c r="H60"/>
  <c r="H15" s="1"/>
  <c r="D494"/>
  <c r="H521"/>
  <c r="D174"/>
  <c r="H153"/>
  <c r="D153"/>
  <c r="H381"/>
  <c r="H367"/>
  <c r="H360"/>
  <c r="D360"/>
  <c r="E70" l="1"/>
  <c r="F70"/>
  <c r="H70"/>
  <c r="D70"/>
  <c r="H374"/>
  <c r="H464"/>
  <c r="H458" s="1"/>
  <c r="D464"/>
  <c r="I471"/>
  <c r="H465"/>
  <c r="D465"/>
  <c r="I542"/>
  <c r="H536"/>
  <c r="D536"/>
  <c r="I535"/>
  <c r="D529"/>
  <c r="H529" l="1"/>
  <c r="I529" s="1"/>
  <c r="I464"/>
  <c r="D458"/>
  <c r="I458" s="1"/>
  <c r="I465"/>
  <c r="I536"/>
  <c r="D522"/>
  <c r="H552" l="1"/>
  <c r="H553"/>
  <c r="H554"/>
  <c r="H551"/>
  <c r="D181" l="1"/>
  <c r="I182"/>
  <c r="K182"/>
  <c r="H181"/>
  <c r="E168"/>
  <c r="F168"/>
  <c r="G168"/>
  <c r="D168"/>
  <c r="J160"/>
  <c r="D159"/>
  <c r="D84"/>
  <c r="D69"/>
  <c r="D167" l="1"/>
  <c r="I181"/>
  <c r="J182"/>
  <c r="K160"/>
  <c r="I242" l="1"/>
  <c r="D381" l="1"/>
  <c r="I381" s="1"/>
  <c r="D374"/>
  <c r="I374" s="1"/>
  <c r="D367"/>
  <c r="I367" s="1"/>
  <c r="I360"/>
  <c r="D276"/>
  <c r="D255"/>
  <c r="D241"/>
  <c r="D346"/>
  <c r="D353"/>
  <c r="D339"/>
  <c r="I370"/>
  <c r="K326" l="1"/>
  <c r="I326"/>
  <c r="J326"/>
  <c r="J258"/>
  <c r="I258" l="1"/>
  <c r="D491" l="1"/>
  <c r="D44" s="1"/>
  <c r="E491"/>
  <c r="E44" s="1"/>
  <c r="G491"/>
  <c r="G44" s="1"/>
  <c r="H491"/>
  <c r="H44" s="1"/>
  <c r="D489"/>
  <c r="D42" s="1"/>
  <c r="E489"/>
  <c r="E42" s="1"/>
  <c r="F489"/>
  <c r="F42" s="1"/>
  <c r="H522"/>
  <c r="D484"/>
  <c r="E484"/>
  <c r="G484"/>
  <c r="H484"/>
  <c r="D482"/>
  <c r="E482"/>
  <c r="F482"/>
  <c r="H550"/>
  <c r="D550"/>
  <c r="E29" l="1"/>
  <c r="E476"/>
  <c r="E13" s="1"/>
  <c r="D27"/>
  <c r="D474"/>
  <c r="D11" s="1"/>
  <c r="D29"/>
  <c r="D476"/>
  <c r="D13" s="1"/>
  <c r="E27"/>
  <c r="E474"/>
  <c r="E11" s="1"/>
  <c r="H476"/>
  <c r="H13" s="1"/>
  <c r="H29"/>
  <c r="F27"/>
  <c r="F474"/>
  <c r="F11" s="1"/>
  <c r="G476"/>
  <c r="G13" s="1"/>
  <c r="G29"/>
  <c r="G489"/>
  <c r="H482"/>
  <c r="H489"/>
  <c r="G482"/>
  <c r="I300"/>
  <c r="H297"/>
  <c r="D297"/>
  <c r="K291"/>
  <c r="J291"/>
  <c r="J284" s="1"/>
  <c r="I291"/>
  <c r="H290"/>
  <c r="D290"/>
  <c r="H27" l="1"/>
  <c r="H474"/>
  <c r="G27"/>
  <c r="G474"/>
  <c r="G11" s="1"/>
  <c r="G42"/>
  <c r="H42"/>
  <c r="I290"/>
  <c r="I297"/>
  <c r="H451"/>
  <c r="H11" l="1"/>
  <c r="K175"/>
  <c r="J175"/>
  <c r="I175"/>
  <c r="H174"/>
  <c r="H168"/>
  <c r="J168" l="1"/>
  <c r="I174"/>
  <c r="I168"/>
  <c r="H167"/>
  <c r="I167" s="1"/>
  <c r="K168"/>
  <c r="H283" l="1"/>
  <c r="H255" l="1"/>
  <c r="I556" l="1"/>
  <c r="I553"/>
  <c r="K551"/>
  <c r="J551"/>
  <c r="I551"/>
  <c r="H549"/>
  <c r="D549"/>
  <c r="H546"/>
  <c r="H483" s="1"/>
  <c r="G546"/>
  <c r="G483" s="1"/>
  <c r="E546"/>
  <c r="D546"/>
  <c r="D483" s="1"/>
  <c r="H544"/>
  <c r="G544"/>
  <c r="F544"/>
  <c r="E544"/>
  <c r="E481" s="1"/>
  <c r="D544"/>
  <c r="E490"/>
  <c r="E43" s="1"/>
  <c r="E488"/>
  <c r="E41" s="1"/>
  <c r="F488"/>
  <c r="F41" s="1"/>
  <c r="G488"/>
  <c r="G41" s="1"/>
  <c r="K523"/>
  <c r="J523"/>
  <c r="I523"/>
  <c r="D490"/>
  <c r="F481" l="1"/>
  <c r="F543"/>
  <c r="E483"/>
  <c r="E475" s="1"/>
  <c r="E543"/>
  <c r="D60"/>
  <c r="H488"/>
  <c r="D481"/>
  <c r="D543"/>
  <c r="H481"/>
  <c r="H543"/>
  <c r="D488"/>
  <c r="D515"/>
  <c r="K41"/>
  <c r="J41"/>
  <c r="K488"/>
  <c r="J488"/>
  <c r="K544"/>
  <c r="G481"/>
  <c r="J481" s="1"/>
  <c r="I483"/>
  <c r="E473"/>
  <c r="D475"/>
  <c r="I549"/>
  <c r="I550"/>
  <c r="J544"/>
  <c r="K516"/>
  <c r="J516"/>
  <c r="I546"/>
  <c r="I544"/>
  <c r="I516"/>
  <c r="F473" l="1"/>
  <c r="F472" s="1"/>
  <c r="F480"/>
  <c r="E472"/>
  <c r="E480"/>
  <c r="D473"/>
  <c r="H41"/>
  <c r="I488"/>
  <c r="H473"/>
  <c r="D41"/>
  <c r="I481"/>
  <c r="I543"/>
  <c r="K481"/>
  <c r="G473"/>
  <c r="I473" l="1"/>
  <c r="I41"/>
  <c r="J473"/>
  <c r="K473"/>
  <c r="I525" l="1"/>
  <c r="E147"/>
  <c r="D450"/>
  <c r="D507"/>
  <c r="D501" s="1"/>
  <c r="G490"/>
  <c r="G475" s="1"/>
  <c r="H507"/>
  <c r="H501" s="1"/>
  <c r="D126"/>
  <c r="E126"/>
  <c r="F126"/>
  <c r="G126"/>
  <c r="H126"/>
  <c r="H490" l="1"/>
  <c r="H515"/>
  <c r="D43"/>
  <c r="G43"/>
  <c r="I518"/>
  <c r="H325"/>
  <c r="D325"/>
  <c r="K284"/>
  <c r="H475" l="1"/>
  <c r="H12" s="1"/>
  <c r="H43"/>
  <c r="I490"/>
  <c r="K354"/>
  <c r="J354"/>
  <c r="I354"/>
  <c r="I43" l="1"/>
  <c r="I475"/>
  <c r="H232"/>
  <c r="H217" s="1"/>
  <c r="H318"/>
  <c r="H311"/>
  <c r="D318" l="1"/>
  <c r="H450"/>
  <c r="D444"/>
  <c r="D451"/>
  <c r="H493"/>
  <c r="H487" s="1"/>
  <c r="D493"/>
  <c r="D487" s="1"/>
  <c r="H508"/>
  <c r="D508"/>
  <c r="H444" l="1"/>
  <c r="H486"/>
  <c r="D486"/>
  <c r="D478" s="1"/>
  <c r="F147"/>
  <c r="H480" l="1"/>
  <c r="H478"/>
  <c r="H31"/>
  <c r="D472"/>
  <c r="D480"/>
  <c r="I154"/>
  <c r="K154"/>
  <c r="D146"/>
  <c r="I139" l="1"/>
  <c r="H146"/>
  <c r="I146" s="1"/>
  <c r="H472"/>
  <c r="I472" s="1"/>
  <c r="H159"/>
  <c r="I160"/>
  <c r="J147"/>
  <c r="J154"/>
  <c r="I147"/>
  <c r="K147"/>
  <c r="D46"/>
  <c r="D40" s="1"/>
  <c r="H46"/>
  <c r="H40" s="1"/>
  <c r="I521"/>
  <c r="E112"/>
  <c r="F112"/>
  <c r="G112"/>
  <c r="H112"/>
  <c r="D112"/>
  <c r="E98"/>
  <c r="F98"/>
  <c r="G98"/>
  <c r="H98"/>
  <c r="D98"/>
  <c r="E84"/>
  <c r="F84"/>
  <c r="G84"/>
  <c r="H84"/>
  <c r="J70"/>
  <c r="H69"/>
  <c r="I528"/>
  <c r="I522"/>
  <c r="I514"/>
  <c r="I508"/>
  <c r="I457"/>
  <c r="I451"/>
  <c r="K417"/>
  <c r="J417"/>
  <c r="I417"/>
  <c r="K410"/>
  <c r="J410"/>
  <c r="I410"/>
  <c r="K403"/>
  <c r="J403"/>
  <c r="K133"/>
  <c r="J133"/>
  <c r="I133"/>
  <c r="H132"/>
  <c r="D132"/>
  <c r="K119"/>
  <c r="J119"/>
  <c r="I119"/>
  <c r="H118"/>
  <c r="D118"/>
  <c r="J91"/>
  <c r="I91"/>
  <c r="H90"/>
  <c r="D90"/>
  <c r="K105"/>
  <c r="J105"/>
  <c r="I105"/>
  <c r="H104"/>
  <c r="D104"/>
  <c r="K77"/>
  <c r="J77"/>
  <c r="I77"/>
  <c r="H76"/>
  <c r="D76"/>
  <c r="K347"/>
  <c r="K340"/>
  <c r="K333"/>
  <c r="J347"/>
  <c r="J340"/>
  <c r="J333"/>
  <c r="I347"/>
  <c r="I340"/>
  <c r="I333"/>
  <c r="I319"/>
  <c r="H346"/>
  <c r="H339"/>
  <c r="H332"/>
  <c r="D332"/>
  <c r="I501"/>
  <c r="I450"/>
  <c r="I515"/>
  <c r="K312"/>
  <c r="J312"/>
  <c r="K256"/>
  <c r="J256"/>
  <c r="I312"/>
  <c r="I281"/>
  <c r="H304"/>
  <c r="G230"/>
  <c r="G215" s="1"/>
  <c r="G12" s="1"/>
  <c r="G228"/>
  <c r="G213" s="1"/>
  <c r="H276"/>
  <c r="I256"/>
  <c r="H241"/>
  <c r="D283"/>
  <c r="I283" s="1"/>
  <c r="G63" l="1"/>
  <c r="G55" s="1"/>
  <c r="H63"/>
  <c r="H55" s="1"/>
  <c r="D63"/>
  <c r="D55" s="1"/>
  <c r="D10" s="1"/>
  <c r="F63"/>
  <c r="E63"/>
  <c r="I159"/>
  <c r="I153"/>
  <c r="I84"/>
  <c r="I396"/>
  <c r="I90"/>
  <c r="I112"/>
  <c r="H83"/>
  <c r="K70"/>
  <c r="D83"/>
  <c r="I126"/>
  <c r="J84"/>
  <c r="I424"/>
  <c r="I507"/>
  <c r="I98"/>
  <c r="I70"/>
  <c r="I69"/>
  <c r="I416"/>
  <c r="I409"/>
  <c r="I402"/>
  <c r="I104"/>
  <c r="I118"/>
  <c r="I132"/>
  <c r="I339"/>
  <c r="I346"/>
  <c r="I76"/>
  <c r="I332"/>
  <c r="I325"/>
  <c r="G221"/>
  <c r="G34" s="1"/>
  <c r="H223"/>
  <c r="H36" s="1"/>
  <c r="E230"/>
  <c r="G10" l="1"/>
  <c r="G9" s="1"/>
  <c r="E215"/>
  <c r="E12" s="1"/>
  <c r="J230"/>
  <c r="G28"/>
  <c r="H28"/>
  <c r="D54"/>
  <c r="D557" s="1"/>
  <c r="G26"/>
  <c r="F55"/>
  <c r="E55"/>
  <c r="D31"/>
  <c r="I83"/>
  <c r="H54"/>
  <c r="H557" s="1"/>
  <c r="H62"/>
  <c r="H228"/>
  <c r="H213" s="1"/>
  <c r="H10" s="1"/>
  <c r="H234"/>
  <c r="E223"/>
  <c r="H30"/>
  <c r="H225"/>
  <c r="H38" s="1"/>
  <c r="G223"/>
  <c r="H20"/>
  <c r="G18"/>
  <c r="J215" l="1"/>
  <c r="H9"/>
  <c r="E28"/>
  <c r="H227"/>
  <c r="E36"/>
  <c r="E20" s="1"/>
  <c r="H221"/>
  <c r="H34" s="1"/>
  <c r="J223"/>
  <c r="G36"/>
  <c r="H22"/>
  <c r="H353"/>
  <c r="K319"/>
  <c r="J319"/>
  <c r="I318"/>
  <c r="D304"/>
  <c r="D311"/>
  <c r="I311" s="1"/>
  <c r="I276"/>
  <c r="I255"/>
  <c r="I241"/>
  <c r="H26" l="1"/>
  <c r="H25" s="1"/>
  <c r="H212"/>
  <c r="E228"/>
  <c r="D234"/>
  <c r="I234" s="1"/>
  <c r="H18"/>
  <c r="H17" s="1"/>
  <c r="H33"/>
  <c r="J36"/>
  <c r="H220"/>
  <c r="K305"/>
  <c r="I353"/>
  <c r="I60"/>
  <c r="F228"/>
  <c r="I304"/>
  <c r="D228"/>
  <c r="I235"/>
  <c r="D232"/>
  <c r="I239"/>
  <c r="I55"/>
  <c r="J12"/>
  <c r="G20"/>
  <c r="J20" s="1"/>
  <c r="J28"/>
  <c r="K424"/>
  <c r="J424"/>
  <c r="K396"/>
  <c r="J396"/>
  <c r="K126"/>
  <c r="J126"/>
  <c r="K112"/>
  <c r="J112"/>
  <c r="K98"/>
  <c r="J98"/>
  <c r="H125"/>
  <c r="D125"/>
  <c r="H111"/>
  <c r="D111"/>
  <c r="H97"/>
  <c r="D97"/>
  <c r="F213" l="1"/>
  <c r="K228"/>
  <c r="E213"/>
  <c r="J228"/>
  <c r="D213"/>
  <c r="I213" s="1"/>
  <c r="D62"/>
  <c r="I62" s="1"/>
  <c r="I215"/>
  <c r="H558"/>
  <c r="I217"/>
  <c r="D227"/>
  <c r="L12"/>
  <c r="D221"/>
  <c r="D34" s="1"/>
  <c r="I444"/>
  <c r="I486"/>
  <c r="I125"/>
  <c r="I493"/>
  <c r="I54"/>
  <c r="I395"/>
  <c r="I388"/>
  <c r="I389"/>
  <c r="I423"/>
  <c r="E221"/>
  <c r="D225"/>
  <c r="D38" s="1"/>
  <c r="I232"/>
  <c r="I228"/>
  <c r="D223"/>
  <c r="D36" s="1"/>
  <c r="D20" s="1"/>
  <c r="I230"/>
  <c r="I97"/>
  <c r="I111"/>
  <c r="F221"/>
  <c r="I31"/>
  <c r="J389"/>
  <c r="J55"/>
  <c r="K63"/>
  <c r="K389"/>
  <c r="K55"/>
  <c r="F10" l="1"/>
  <c r="F9" s="1"/>
  <c r="F212"/>
  <c r="E10"/>
  <c r="E9" s="1"/>
  <c r="E212"/>
  <c r="K213"/>
  <c r="J213"/>
  <c r="D26"/>
  <c r="I26" s="1"/>
  <c r="E26"/>
  <c r="F26"/>
  <c r="D212"/>
  <c r="D558" s="1"/>
  <c r="D28"/>
  <c r="D12"/>
  <c r="D14"/>
  <c r="I557"/>
  <c r="I227"/>
  <c r="D33"/>
  <c r="D30"/>
  <c r="K221"/>
  <c r="F34"/>
  <c r="J221"/>
  <c r="E34"/>
  <c r="I487"/>
  <c r="I478"/>
  <c r="I40"/>
  <c r="I46"/>
  <c r="I480"/>
  <c r="I223"/>
  <c r="I221"/>
  <c r="D220"/>
  <c r="I220" s="1"/>
  <c r="I225"/>
  <c r="I212" l="1"/>
  <c r="I558" s="1"/>
  <c r="D9"/>
  <c r="D25"/>
  <c r="I25" s="1"/>
  <c r="L15"/>
  <c r="I15"/>
  <c r="I30"/>
  <c r="K26"/>
  <c r="D22"/>
  <c r="I22" s="1"/>
  <c r="I38"/>
  <c r="D18"/>
  <c r="I34"/>
  <c r="I33"/>
  <c r="I12"/>
  <c r="I28"/>
  <c r="I20"/>
  <c r="I36"/>
  <c r="F18"/>
  <c r="K34"/>
  <c r="L10"/>
  <c r="J26"/>
  <c r="E18"/>
  <c r="J34"/>
  <c r="I10"/>
  <c r="I14" l="1"/>
  <c r="L14"/>
  <c r="K10"/>
  <c r="I9"/>
  <c r="J10"/>
  <c r="J18"/>
  <c r="K18"/>
  <c r="D17"/>
  <c r="I17" s="1"/>
  <c r="I18"/>
</calcChain>
</file>

<file path=xl/sharedStrings.xml><?xml version="1.0" encoding="utf-8"?>
<sst xmlns="http://schemas.openxmlformats.org/spreadsheetml/2006/main" count="1883" uniqueCount="119">
  <si>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</si>
  <si>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</si>
  <si>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</si>
  <si>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</si>
  <si>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</si>
  <si>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</si>
  <si>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</si>
  <si>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</si>
  <si>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</si>
  <si>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</si>
  <si>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</si>
  <si>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</si>
  <si>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</si>
  <si>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</si>
  <si>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</si>
  <si>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</si>
  <si>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</si>
  <si>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</si>
  <si>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</si>
  <si>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</si>
  <si>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</si>
  <si>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</si>
  <si>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</si>
  <si>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</si>
  <si>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</si>
  <si>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</si>
  <si>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</si>
  <si>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</si>
  <si>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</si>
  <si>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</si>
  <si>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</si>
  <si>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</si>
  <si>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</si>
  <si>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</si>
  <si>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</si>
  <si>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</si>
  <si>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</si>
  <si>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</si>
  <si>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</si>
  <si>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</si>
  <si>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</si>
  <si>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</si>
  <si>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</si>
  <si>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</si>
  <si>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</si>
  <si>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</si>
  <si>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</si>
  <si>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</si>
  <si>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</si>
  <si>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</si>
  <si>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</si>
  <si>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</si>
  <si>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</si>
  <si>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 xml:space="preserve">Региональный проект 2.1 в целях выполнения задач федерального проекта «Дорожная сеть»
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</si>
  <si>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</si>
  <si>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</si>
  <si>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(гр. 8 (фактическое исполнение)/ гр. 4)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</si>
  <si>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</si>
  <si>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</si>
  <si>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</si>
  <si>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</si>
  <si>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</si>
  <si>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</si>
  <si>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</si>
  <si>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</si>
  <si>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</si>
  <si>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</si>
  <si>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</si>
  <si>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</si>
  <si>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</si>
  <si>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</si>
  <si>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</si>
  <si>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</si>
  <si>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</si>
  <si>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</si>
  <si>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министерство транспорта и дорожного хозяйства области;
Федеральное агентство воздушного транспорта;                                      комитет по реализации инвестиционных проектов в строительстве области; министерство строительства и ЖКХ области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</si>
  <si>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</si>
  <si>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</si>
  <si>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 1.14  "Обеспечение бесперебойного функционирования городского наземного электрического транспорта"</t>
  </si>
  <si>
    <t>Контрольное событие 1.14.1  "Предоставление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"Город Саратов"</t>
  </si>
  <si>
    <t xml:space="preserve">2.2.1. Внедрение автоматизированных технологий организации дорожного движения 
и контроля 
за соблюдением правил дорожного движения
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</si>
  <si>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</si>
  <si>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произведенных за 2021 год за счет соответствующих источников финансового обеспечения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</si>
  <si>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</si>
  <si>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>Мероприятие 2.27 «Приведение в нормативное состояние автомобильных дорог общего пользования регионального и межмуниципального значения за счет средств областного дорожного фонда»</t>
  </si>
  <si>
    <t>Мероприятие  1.10  "Обновление наземного электрического трпнспорта для обеспечения организации транспортного обслуживания населения области"</t>
  </si>
  <si>
    <t>Мероприятие  1.15  "Развитие инфраструктуры городского наземного электрического транспорта"</t>
  </si>
  <si>
    <t xml:space="preserve">
Мероприятие 5.3 "Перевод коммунальной техники на газомоторное топливо"</t>
  </si>
  <si>
    <t>Контрольное событие 5.3.1 "Перевод коммунальной техники на газомоторное топливо"</t>
  </si>
  <si>
    <t>министерство строительства и жилищно-коммунального хозяйства области, предприятия жилищно-коммунального хозяйства области (по согласованию)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</si>
  <si>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строительства и жилищно-коммунального хозяйства области, предприятия жилищно-коммунального хозяйства области (по согласованию)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</si>
  <si>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министерство транспорта и дорожного хозяйства области,
предприятия транспортного комплекса области (по согласованию)
</t>
    </r>
  </si>
  <si>
    <t xml:space="preserve">Мероприятие 4.2 "Проектирование и оснащение регионального навигационно-информационного центра Саратовской области"
</t>
  </si>
  <si>
    <t xml:space="preserve">Контрольное событие 4.2.1  "Проектирование и оснащение регионального навигационно-информационного центра Саратовской области"
</t>
  </si>
  <si>
    <t xml:space="preserve">министерство транспорта и дорожного хозяйства области, органы местного самоуправления области (по согласованию)
</t>
  </si>
  <si>
    <t>Подпрограмма 2 "Развитие и обеспечение сохранности сети автомобильных дорог Саратовской области"</t>
  </si>
  <si>
    <t>министерство строительства и ЖКХ области</t>
  </si>
  <si>
    <t>Транспорт</t>
  </si>
  <si>
    <t>Дороги</t>
  </si>
  <si>
    <t>Мероприятие 1.17 «Реализация крупных, социально значимых проектов»</t>
  </si>
  <si>
    <t>1.17.1. "Безвозмездный вклад в денежной форме в имущество хозяйственного общества, который не увеличивает уставный капитал общества, на финансовое обеспечение затрат, связанных с реализацией крупных социально значимых проектов"</t>
  </si>
  <si>
    <t>1.17.2 "Финансовое обеспечение реализации проекта по реконструкции трамвайной сети и иного имущественного комплекса, технологически связанных между собой и входящих в состав проекта"</t>
  </si>
  <si>
    <t>Мероприятие 1.4 «Обеспечение перевозок пассажиров железнодорожным транспортом в межмуниципальном сообщении»</t>
  </si>
  <si>
    <r>
      <t>Мероприятие 1.6</t>
    </r>
    <r>
      <rPr>
        <sz val="9"/>
        <color theme="1"/>
        <rFont val="Times New Roman"/>
        <family val="1"/>
        <charset val="204"/>
      </rPr>
      <t> 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  </r>
  </si>
  <si>
    <r>
      <t>Мероприятие 1.7</t>
    </r>
    <r>
      <rPr>
        <sz val="9"/>
        <color theme="1"/>
        <rFont val="Times New Roman"/>
        <family val="1"/>
        <charset val="204"/>
      </rPr>
      <t> «Приобретение транспортными организациями области всех видов и форм собственности пассажирского подвижного состава»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</si>
  <si>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министерство транспорта и дорожного хозяйства области, предприятия транспортного комплекса области (по согласованию)
</t>
    </r>
  </si>
  <si>
    <t>Контрольное событие 2.1.1.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</si>
  <si>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</si>
  <si>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</si>
  <si>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</si>
  <si>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</si>
  <si>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>Мероприятие 2.31 «Осуществление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
»</t>
  </si>
  <si>
    <t>«Мероприятие 2.32 «Осуществление дорожной деятельности на автомобильных дорогах общего пользования местного значения в границах городских округов области за счет средств областного дорожного фонда»</t>
  </si>
  <si>
    <t>Контрольное событие 2.1.1.1.  
«Реконструкция моста через р. Малый Иргиз на км 50+994 автомобильной дороги «Балаково – Духовницкое» в Духовницком районе Саратовской области»</t>
  </si>
  <si>
    <t xml:space="preserve">Контрольное событие 2.1.1.2  «Реконструкция моста через р. Терешку на км 19+985 автоподъезда к с. Елшанка - с. Поповка - с. Старая Лебежайка от автомобильной дороги «Р-228 Сызрань - Саратов – Волгоград» в Хвалынском районе Саратовской области»
</t>
  </si>
  <si>
    <t>Контрольное событие 2.1.1.3  «Строительство автодорожного путепровода р.п. Татищево 816 км ПК 10 перегона Татищево – Курдюм»</t>
  </si>
  <si>
    <t>Мероприятие 3.3 "Обеспечение функционирования интеллектуальной транспортной системы на территории Саратовской области"</t>
  </si>
  <si>
    <t xml:space="preserve">Подпрограмма 4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области"
</t>
  </si>
  <si>
    <t xml:space="preserve">министерство транспорта и дорожного хозяйства области, предприятия транспортного комплекса области (по согласованию)
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</si>
</sst>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PT Astra Serif"/>
      <family val="1"/>
      <charset val="204"/>
    </font>
    <font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7">
    <xf numFmtId="0" fontId="0" fillId="0" borderId="0" xfId="0"/>
    <xf numFmtId="165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0" fontId="10" fillId="2" borderId="0" xfId="0" applyFont="1" applyFill="1"/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66" fontId="10" fillId="2" borderId="0" xfId="0" applyNumberFormat="1" applyFont="1" applyFill="1"/>
    <xf numFmtId="166" fontId="0" fillId="2" borderId="0" xfId="0" applyNumberFormat="1" applyFill="1"/>
    <xf numFmtId="166" fontId="0" fillId="2" borderId="0" xfId="0" applyNumberFormat="1" applyFill="1" applyAlignment="1">
      <alignment horizontal="right"/>
    </xf>
    <xf numFmtId="49" fontId="13" fillId="2" borderId="1" xfId="0" applyNumberFormat="1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top"/>
    </xf>
    <xf numFmtId="49" fontId="0" fillId="2" borderId="0" xfId="0" applyNumberFormat="1" applyFill="1"/>
    <xf numFmtId="49" fontId="19" fillId="2" borderId="1" xfId="0" applyNumberFormat="1" applyFont="1" applyFill="1" applyBorder="1" applyAlignment="1">
      <alignment vertical="top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49" fontId="15" fillId="2" borderId="1" xfId="0" applyNumberFormat="1" applyFont="1" applyFill="1" applyBorder="1" applyAlignment="1">
      <alignment vertical="top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164" fontId="21" fillId="2" borderId="0" xfId="0" applyNumberFormat="1" applyFont="1" applyFill="1"/>
    <xf numFmtId="164" fontId="14" fillId="2" borderId="1" xfId="0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left" vertical="top" wrapText="1"/>
    </xf>
    <xf numFmtId="164" fontId="23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left" vertical="top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7FF9B"/>
      <color rgb="FFCCFF66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8"/>
  <sheetViews>
    <sheetView tabSelected="1" view="pageBreakPreview" zoomScaleNormal="8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490" sqref="C490"/>
    </sheetView>
  </sheetViews>
  <sheetFormatPr defaultRowHeight="15" outlineLevelRow="1"/>
  <cols>
    <col min="1" max="1" width="29.42578125" style="13" customWidth="1"/>
    <col min="2" max="2" width="20" style="24" customWidth="1"/>
    <col min="3" max="3" width="23.5703125" style="25" customWidth="1"/>
    <col min="4" max="4" width="17.7109375" style="13" customWidth="1"/>
    <col min="5" max="5" width="14.28515625" style="13" customWidth="1"/>
    <col min="6" max="6" width="14.140625" style="13" customWidth="1"/>
    <col min="7" max="7" width="12.5703125" style="13" customWidth="1"/>
    <col min="8" max="8" width="13.7109375" style="13" customWidth="1"/>
    <col min="9" max="9" width="13.5703125" style="13" customWidth="1"/>
    <col min="10" max="10" width="15.42578125" style="13" customWidth="1"/>
    <col min="11" max="11" width="14.42578125" style="13" customWidth="1"/>
    <col min="12" max="12" width="14" style="13" customWidth="1"/>
    <col min="13" max="13" width="9.140625" style="13"/>
    <col min="14" max="14" width="11.42578125" style="13" bestFit="1" customWidth="1"/>
    <col min="15" max="16384" width="9.140625" style="13"/>
  </cols>
  <sheetData>
    <row r="1" spans="1:12" ht="34.5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" hidden="1" customHeight="1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idden="1">
      <c r="A3" s="61" t="s">
        <v>73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hidden="1">
      <c r="A4" s="61" t="s">
        <v>74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hidden="1">
      <c r="A5" s="61" t="s">
        <v>82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ht="54" customHeight="1">
      <c r="A6" s="50" t="s">
        <v>8</v>
      </c>
      <c r="B6" s="62" t="s">
        <v>43</v>
      </c>
      <c r="C6" s="63" t="s">
        <v>0</v>
      </c>
      <c r="D6" s="50" t="s">
        <v>44</v>
      </c>
      <c r="E6" s="50" t="s">
        <v>1</v>
      </c>
      <c r="F6" s="50" t="s">
        <v>2</v>
      </c>
      <c r="G6" s="50" t="s">
        <v>3</v>
      </c>
      <c r="H6" s="50" t="s">
        <v>4</v>
      </c>
      <c r="I6" s="50" t="s">
        <v>5</v>
      </c>
      <c r="J6" s="50"/>
      <c r="K6" s="50"/>
    </row>
    <row r="7" spans="1:12" ht="63.75" customHeight="1">
      <c r="A7" s="50"/>
      <c r="B7" s="62"/>
      <c r="C7" s="63"/>
      <c r="D7" s="50"/>
      <c r="E7" s="50"/>
      <c r="F7" s="50"/>
      <c r="G7" s="50"/>
      <c r="H7" s="50"/>
      <c r="I7" s="36" t="s">
        <v>56</v>
      </c>
      <c r="J7" s="36" t="s">
        <v>6</v>
      </c>
      <c r="K7" s="36" t="s">
        <v>7</v>
      </c>
    </row>
    <row r="8" spans="1:12">
      <c r="A8" s="36">
        <v>1</v>
      </c>
      <c r="B8" s="37">
        <v>2</v>
      </c>
      <c r="C8" s="38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15"/>
    </row>
    <row r="9" spans="1:12" ht="15" customHeight="1">
      <c r="A9" s="65" t="s">
        <v>9</v>
      </c>
      <c r="B9" s="41" t="s">
        <v>10</v>
      </c>
      <c r="C9" s="16" t="s">
        <v>11</v>
      </c>
      <c r="D9" s="6">
        <f>D10+D12+D14+D15</f>
        <v>24844516.5</v>
      </c>
      <c r="E9" s="6">
        <f>E10+E12</f>
        <v>24588336.28689</v>
      </c>
      <c r="F9" s="6">
        <f>F10+F12</f>
        <v>12382193.36001</v>
      </c>
      <c r="G9" s="6">
        <f>G10+G12</f>
        <v>23530181.20341</v>
      </c>
      <c r="H9" s="6">
        <f>H10+H12+H14+H15</f>
        <v>23376245.590629999</v>
      </c>
      <c r="I9" s="1">
        <f>H9/D9</f>
        <v>0.94090161064836975</v>
      </c>
      <c r="J9" s="6" t="s">
        <v>12</v>
      </c>
      <c r="K9" s="6" t="s">
        <v>12</v>
      </c>
      <c r="L9" s="15"/>
    </row>
    <row r="10" spans="1:12">
      <c r="A10" s="66"/>
      <c r="B10" s="41"/>
      <c r="C10" s="17" t="s">
        <v>13</v>
      </c>
      <c r="D10" s="5">
        <f>SUM(D55,D213,D389,D473)</f>
        <v>13162718.5</v>
      </c>
      <c r="E10" s="5">
        <f>SUM(E55,E213,E389,E473)</f>
        <v>13161621.586890001</v>
      </c>
      <c r="F10" s="5">
        <f>SUM(F55,F213,F389,F473)</f>
        <v>12382193.36001</v>
      </c>
      <c r="G10" s="5">
        <f>SUM(G55,G213,G389,G473)</f>
        <v>12168243.303409999</v>
      </c>
      <c r="H10" s="5">
        <f>SUM(H55,H213,H389,H473)</f>
        <v>11856063.788009999</v>
      </c>
      <c r="I10" s="4">
        <f>H10/D10</f>
        <v>0.90073063463371938</v>
      </c>
      <c r="J10" s="4">
        <f>G10/E10</f>
        <v>0.92452462814540393</v>
      </c>
      <c r="K10" s="4">
        <f>G10/F10</f>
        <v>0.98272115041499986</v>
      </c>
      <c r="L10" s="18">
        <f>H10/E10</f>
        <v>0.90080570313764086</v>
      </c>
    </row>
    <row r="11" spans="1:12" ht="30" customHeight="1">
      <c r="A11" s="66"/>
      <c r="B11" s="41"/>
      <c r="C11" s="17" t="s">
        <v>14</v>
      </c>
      <c r="D11" s="5">
        <f t="shared" ref="D11:H11" si="0">SUM(D56,D214,D390,D432,D474)</f>
        <v>13808.1</v>
      </c>
      <c r="E11" s="5">
        <f t="shared" si="0"/>
        <v>12711.3</v>
      </c>
      <c r="F11" s="5">
        <f t="shared" si="0"/>
        <v>12711.3</v>
      </c>
      <c r="G11" s="5">
        <f t="shared" si="0"/>
        <v>4705.2</v>
      </c>
      <c r="H11" s="5">
        <f t="shared" si="0"/>
        <v>4705.2</v>
      </c>
      <c r="I11" s="4"/>
      <c r="J11" s="4"/>
      <c r="K11" s="4"/>
      <c r="L11" s="15"/>
    </row>
    <row r="12" spans="1:12">
      <c r="A12" s="66"/>
      <c r="B12" s="41"/>
      <c r="C12" s="17" t="s">
        <v>15</v>
      </c>
      <c r="D12" s="5">
        <f>SUM(D57,D215,D391,D433,D475)</f>
        <v>11435588.800000001</v>
      </c>
      <c r="E12" s="5">
        <f>SUM(E57,E215,E391,E433,E475)</f>
        <v>11426714.700000001</v>
      </c>
      <c r="F12" s="6"/>
      <c r="G12" s="5">
        <f>SUM(G57,G215,G391,G433,G475)</f>
        <v>11361937.9</v>
      </c>
      <c r="H12" s="5">
        <f>SUM(H57,H215,H391,H433,H475)</f>
        <v>11327265.6</v>
      </c>
      <c r="I12" s="4">
        <f>H12/D12</f>
        <v>0.99052753628217194</v>
      </c>
      <c r="J12" s="4">
        <f>G12/E12</f>
        <v>0.99433110901071142</v>
      </c>
      <c r="K12" s="1" t="s">
        <v>12</v>
      </c>
      <c r="L12" s="18">
        <f>H12/E12</f>
        <v>0.99129678979383273</v>
      </c>
    </row>
    <row r="13" spans="1:12" ht="15" customHeight="1">
      <c r="A13" s="66"/>
      <c r="B13" s="41"/>
      <c r="C13" s="17" t="s">
        <v>16</v>
      </c>
      <c r="D13" s="5">
        <f>SUM(D58,D216,D392,D434,D476)</f>
        <v>111720</v>
      </c>
      <c r="E13" s="5">
        <f>SUM(E58,E216,E392,E434,E476)</f>
        <v>102845.9</v>
      </c>
      <c r="F13" s="1" t="s">
        <v>12</v>
      </c>
      <c r="G13" s="5">
        <f>SUM(G58,G216,G392,G434,G476)</f>
        <v>38069.1</v>
      </c>
      <c r="H13" s="5">
        <f>SUM(H58,H216,H392,H434,H476)</f>
        <v>38069.1</v>
      </c>
      <c r="I13" s="4"/>
      <c r="J13" s="4"/>
      <c r="K13" s="1" t="s">
        <v>12</v>
      </c>
      <c r="L13" s="15"/>
    </row>
    <row r="14" spans="1:12">
      <c r="A14" s="66"/>
      <c r="B14" s="41"/>
      <c r="C14" s="17" t="s">
        <v>17</v>
      </c>
      <c r="D14" s="5">
        <f>SUM(D59,D217,D393,D435,D477)</f>
        <v>6839.2</v>
      </c>
      <c r="E14" s="1" t="s">
        <v>12</v>
      </c>
      <c r="F14" s="1" t="s">
        <v>12</v>
      </c>
      <c r="G14" s="1" t="s">
        <v>12</v>
      </c>
      <c r="H14" s="5">
        <f>SUM(H59,H217,H393,H435,H477)</f>
        <v>6539.20262</v>
      </c>
      <c r="I14" s="4">
        <f t="shared" ref="I14:I15" si="1">H14/D14</f>
        <v>0.956135603579366</v>
      </c>
      <c r="J14" s="1" t="s">
        <v>12</v>
      </c>
      <c r="K14" s="1" t="s">
        <v>12</v>
      </c>
      <c r="L14" s="18">
        <f>H14/D14</f>
        <v>0.956135603579366</v>
      </c>
    </row>
    <row r="15" spans="1:12" ht="23.45" customHeight="1">
      <c r="A15" s="66"/>
      <c r="B15" s="41"/>
      <c r="C15" s="17" t="s">
        <v>18</v>
      </c>
      <c r="D15" s="5">
        <f>SUM(D60,D218,D394,D443,D478)</f>
        <v>239370</v>
      </c>
      <c r="E15" s="1" t="s">
        <v>12</v>
      </c>
      <c r="F15" s="1" t="s">
        <v>12</v>
      </c>
      <c r="G15" s="1" t="s">
        <v>12</v>
      </c>
      <c r="H15" s="5">
        <f>SUM(H60,H218,H394,H443,H478)</f>
        <v>186377</v>
      </c>
      <c r="I15" s="4">
        <f t="shared" si="1"/>
        <v>0.77861469691272922</v>
      </c>
      <c r="J15" s="1" t="s">
        <v>12</v>
      </c>
      <c r="K15" s="1" t="s">
        <v>12</v>
      </c>
      <c r="L15" s="18">
        <f>H15/D15</f>
        <v>0.77861469691272922</v>
      </c>
    </row>
    <row r="16" spans="1:12">
      <c r="A16" s="66"/>
      <c r="B16" s="53" t="s">
        <v>46</v>
      </c>
      <c r="C16" s="53"/>
      <c r="D16" s="53"/>
      <c r="E16" s="53"/>
      <c r="F16" s="53"/>
      <c r="G16" s="53"/>
      <c r="H16" s="53"/>
      <c r="I16" s="53"/>
      <c r="J16" s="53"/>
      <c r="K16" s="53"/>
      <c r="L16" s="18"/>
    </row>
    <row r="17" spans="1:12">
      <c r="A17" s="66"/>
      <c r="B17" s="41"/>
      <c r="C17" s="16" t="s">
        <v>11</v>
      </c>
      <c r="D17" s="7">
        <f>SUM(D18:D23)</f>
        <v>7491665.0999999996</v>
      </c>
      <c r="E17" s="6" t="s">
        <v>12</v>
      </c>
      <c r="F17" s="6" t="s">
        <v>12</v>
      </c>
      <c r="G17" s="6" t="s">
        <v>12</v>
      </c>
      <c r="H17" s="7">
        <f t="shared" ref="H17" si="2">SUM(H18:H23)</f>
        <v>7290397.9000000004</v>
      </c>
      <c r="I17" s="1">
        <f>H17/D17</f>
        <v>0.97313451718497146</v>
      </c>
      <c r="J17" s="6" t="s">
        <v>12</v>
      </c>
      <c r="K17" s="6" t="s">
        <v>12</v>
      </c>
      <c r="L17" s="15"/>
    </row>
    <row r="18" spans="1:12">
      <c r="A18" s="66"/>
      <c r="B18" s="41"/>
      <c r="C18" s="17" t="s">
        <v>13</v>
      </c>
      <c r="D18" s="2">
        <f>SUM(D34)</f>
        <v>4976732.0999999996</v>
      </c>
      <c r="E18" s="2">
        <f t="shared" ref="E18:H18" si="3">SUM(E34)</f>
        <v>4976731.9619800001</v>
      </c>
      <c r="F18" s="2">
        <f t="shared" si="3"/>
        <v>4976639.2763800006</v>
      </c>
      <c r="G18" s="2">
        <f t="shared" si="3"/>
        <v>4942703.4125699997</v>
      </c>
      <c r="H18" s="2">
        <f t="shared" si="3"/>
        <v>4810137.2</v>
      </c>
      <c r="I18" s="4">
        <f>H18/D18</f>
        <v>0.96652524253817085</v>
      </c>
      <c r="J18" s="4">
        <f>G18/E18</f>
        <v>0.99316247094077736</v>
      </c>
      <c r="K18" s="4">
        <f>G18/F18</f>
        <v>0.99318096773236786</v>
      </c>
    </row>
    <row r="19" spans="1:12" ht="24">
      <c r="A19" s="66"/>
      <c r="B19" s="41"/>
      <c r="C19" s="17" t="s">
        <v>14</v>
      </c>
      <c r="D19" s="2"/>
      <c r="E19" s="8"/>
      <c r="F19" s="8"/>
      <c r="G19" s="6"/>
      <c r="H19" s="5"/>
      <c r="I19" s="4"/>
      <c r="J19" s="1"/>
      <c r="K19" s="4"/>
    </row>
    <row r="20" spans="1:12">
      <c r="A20" s="66"/>
      <c r="B20" s="41"/>
      <c r="C20" s="17" t="s">
        <v>15</v>
      </c>
      <c r="D20" s="2">
        <f>SUM(D36)</f>
        <v>2514833</v>
      </c>
      <c r="E20" s="2">
        <f t="shared" ref="D20:G22" si="4">SUM(E36)</f>
        <v>2514833</v>
      </c>
      <c r="F20" s="6" t="s">
        <v>12</v>
      </c>
      <c r="G20" s="2">
        <f t="shared" si="4"/>
        <v>2514833</v>
      </c>
      <c r="H20" s="2">
        <f t="shared" ref="H20" si="5">SUM(H36)</f>
        <v>2480160.7000000002</v>
      </c>
      <c r="I20" s="4">
        <f>H20/D20</f>
        <v>0.9862128817301189</v>
      </c>
      <c r="J20" s="4">
        <f>G20/E20</f>
        <v>1</v>
      </c>
      <c r="K20" s="4"/>
    </row>
    <row r="21" spans="1:12" ht="36">
      <c r="A21" s="66"/>
      <c r="B21" s="41"/>
      <c r="C21" s="17" t="s">
        <v>16</v>
      </c>
      <c r="D21" s="2"/>
      <c r="E21" s="6"/>
      <c r="F21" s="6"/>
      <c r="G21" s="6"/>
      <c r="H21" s="5"/>
      <c r="I21" s="4"/>
      <c r="J21" s="1"/>
      <c r="K21" s="1"/>
    </row>
    <row r="22" spans="1:12">
      <c r="A22" s="66"/>
      <c r="B22" s="41"/>
      <c r="C22" s="17" t="s">
        <v>17</v>
      </c>
      <c r="D22" s="2">
        <f t="shared" si="4"/>
        <v>100</v>
      </c>
      <c r="E22" s="6" t="s">
        <v>12</v>
      </c>
      <c r="F22" s="6" t="s">
        <v>12</v>
      </c>
      <c r="G22" s="6" t="s">
        <v>12</v>
      </c>
      <c r="H22" s="2">
        <f t="shared" ref="H22" si="6">SUM(H38)</f>
        <v>100</v>
      </c>
      <c r="I22" s="4">
        <f>H22/D22</f>
        <v>1</v>
      </c>
      <c r="J22" s="6" t="s">
        <v>12</v>
      </c>
      <c r="K22" s="6" t="s">
        <v>12</v>
      </c>
    </row>
    <row r="23" spans="1:12">
      <c r="A23" s="66"/>
      <c r="B23" s="41"/>
      <c r="C23" s="17" t="s">
        <v>18</v>
      </c>
      <c r="D23" s="2"/>
      <c r="E23" s="6" t="s">
        <v>12</v>
      </c>
      <c r="F23" s="6" t="s">
        <v>12</v>
      </c>
      <c r="G23" s="6" t="s">
        <v>12</v>
      </c>
      <c r="H23" s="5"/>
      <c r="I23" s="4"/>
      <c r="J23" s="6" t="s">
        <v>12</v>
      </c>
      <c r="K23" s="6" t="s">
        <v>12</v>
      </c>
    </row>
    <row r="24" spans="1:12">
      <c r="A24" s="66"/>
      <c r="B24" s="48" t="s">
        <v>19</v>
      </c>
      <c r="C24" s="48"/>
      <c r="D24" s="48"/>
      <c r="E24" s="48"/>
      <c r="F24" s="48"/>
      <c r="G24" s="48"/>
      <c r="H24" s="48"/>
      <c r="I24" s="48"/>
      <c r="J24" s="48"/>
      <c r="K24" s="1"/>
    </row>
    <row r="25" spans="1:12" ht="15" customHeight="1">
      <c r="A25" s="66"/>
      <c r="B25" s="41" t="s">
        <v>20</v>
      </c>
      <c r="C25" s="16" t="s">
        <v>11</v>
      </c>
      <c r="D25" s="6">
        <f>SUM(D26,D28,D30,D31)</f>
        <v>24602613.900000002</v>
      </c>
      <c r="E25" s="6" t="s">
        <v>12</v>
      </c>
      <c r="F25" s="6" t="s">
        <v>12</v>
      </c>
      <c r="G25" s="6" t="s">
        <v>12</v>
      </c>
      <c r="H25" s="6">
        <f>SUM(H26,H28,H30,H31)</f>
        <v>23297199.790629998</v>
      </c>
      <c r="I25" s="1">
        <f>H25/D25</f>
        <v>0.9469400237439809</v>
      </c>
      <c r="J25" s="6" t="s">
        <v>12</v>
      </c>
      <c r="K25" s="6" t="s">
        <v>12</v>
      </c>
    </row>
    <row r="26" spans="1:12">
      <c r="A26" s="66"/>
      <c r="B26" s="41"/>
      <c r="C26" s="17" t="s">
        <v>13</v>
      </c>
      <c r="D26" s="5">
        <f t="shared" ref="D26:H27" si="7">SUM(D63,D213,D389,D431,D481)</f>
        <v>13159705.9</v>
      </c>
      <c r="E26" s="5">
        <f t="shared" si="7"/>
        <v>13158609.01685</v>
      </c>
      <c r="F26" s="5">
        <f t="shared" si="7"/>
        <v>12379180.789969999</v>
      </c>
      <c r="G26" s="5">
        <f t="shared" si="7"/>
        <v>12169664.503409998</v>
      </c>
      <c r="H26" s="5">
        <f t="shared" si="7"/>
        <v>11857484.988009999</v>
      </c>
      <c r="I26" s="4">
        <f>H26/D26</f>
        <v>0.90104483170934679</v>
      </c>
      <c r="J26" s="4">
        <f>G26/E26</f>
        <v>0.92484429682699532</v>
      </c>
      <c r="K26" s="4">
        <f>G26/F26</f>
        <v>0.98307510891756611</v>
      </c>
    </row>
    <row r="27" spans="1:12" ht="15" customHeight="1">
      <c r="A27" s="66"/>
      <c r="B27" s="41"/>
      <c r="C27" s="17" t="s">
        <v>14</v>
      </c>
      <c r="D27" s="9">
        <f t="shared" si="7"/>
        <v>1928.1</v>
      </c>
      <c r="E27" s="5">
        <f t="shared" si="7"/>
        <v>831.3</v>
      </c>
      <c r="F27" s="5">
        <f t="shared" si="7"/>
        <v>831.3</v>
      </c>
      <c r="G27" s="5">
        <f t="shared" si="7"/>
        <v>745.2</v>
      </c>
      <c r="H27" s="5">
        <f t="shared" si="7"/>
        <v>745.2</v>
      </c>
      <c r="I27" s="4"/>
      <c r="J27" s="1"/>
      <c r="K27" s="1"/>
    </row>
    <row r="28" spans="1:12">
      <c r="A28" s="66"/>
      <c r="B28" s="41"/>
      <c r="C28" s="17" t="s">
        <v>15</v>
      </c>
      <c r="D28" s="5">
        <f>SUM(D65,D215,D391,D433,D483)</f>
        <v>11339468.800000001</v>
      </c>
      <c r="E28" s="5">
        <f>SUM(E65,E215,E391,E433,E483)</f>
        <v>11330594.700000001</v>
      </c>
      <c r="F28" s="6" t="s">
        <v>12</v>
      </c>
      <c r="G28" s="5">
        <f>SUM(G65,G215,G391,G433,G483)</f>
        <v>11329897.9</v>
      </c>
      <c r="H28" s="5">
        <f>SUM(H65,H215,H391,H433,H483)</f>
        <v>11295225.6</v>
      </c>
      <c r="I28" s="4">
        <f>H28/D28</f>
        <v>0.99609830047770831</v>
      </c>
      <c r="J28" s="4">
        <f>G28/E28</f>
        <v>0.99993850278661889</v>
      </c>
      <c r="K28" s="1" t="s">
        <v>12</v>
      </c>
    </row>
    <row r="29" spans="1:12" ht="15" customHeight="1">
      <c r="A29" s="66"/>
      <c r="B29" s="41"/>
      <c r="C29" s="17" t="s">
        <v>16</v>
      </c>
      <c r="D29" s="5">
        <f>SUM(D66,D216,D392,D434,D484)</f>
        <v>15600</v>
      </c>
      <c r="E29" s="5">
        <f>SUM(E66,E216,E392,E434,E484)</f>
        <v>6725.9</v>
      </c>
      <c r="F29" s="6" t="s">
        <v>12</v>
      </c>
      <c r="G29" s="5">
        <f>SUM(G66,G216,G392,G434,G484)</f>
        <v>6029.1</v>
      </c>
      <c r="H29" s="5">
        <f>SUM(H66,H216,H392,H434,H484)</f>
        <v>6029.1</v>
      </c>
      <c r="I29" s="4"/>
      <c r="J29" s="4"/>
      <c r="K29" s="1" t="s">
        <v>12</v>
      </c>
    </row>
    <row r="30" spans="1:12">
      <c r="A30" s="66"/>
      <c r="B30" s="41"/>
      <c r="C30" s="17" t="s">
        <v>17</v>
      </c>
      <c r="D30" s="5">
        <f>SUM(D67,D217,D393)</f>
        <v>6839.2</v>
      </c>
      <c r="E30" s="6" t="s">
        <v>12</v>
      </c>
      <c r="F30" s="6" t="s">
        <v>12</v>
      </c>
      <c r="G30" s="6" t="s">
        <v>12</v>
      </c>
      <c r="H30" s="5">
        <f>SUM(H67,H217,H393)</f>
        <v>6539.20262</v>
      </c>
      <c r="I30" s="4">
        <f t="shared" ref="I30:I31" si="8">H30/D30</f>
        <v>0.956135603579366</v>
      </c>
      <c r="J30" s="1" t="s">
        <v>12</v>
      </c>
      <c r="K30" s="1" t="s">
        <v>12</v>
      </c>
    </row>
    <row r="31" spans="1:12">
      <c r="A31" s="66"/>
      <c r="B31" s="41"/>
      <c r="C31" s="17" t="s">
        <v>18</v>
      </c>
      <c r="D31" s="5">
        <f>SUM(D68,D218,D394,D436,D486)</f>
        <v>96600</v>
      </c>
      <c r="E31" s="6" t="s">
        <v>12</v>
      </c>
      <c r="F31" s="6" t="s">
        <v>12</v>
      </c>
      <c r="G31" s="6" t="s">
        <v>12</v>
      </c>
      <c r="H31" s="5">
        <f>SUM(H68,H218,H394,H436,H486)</f>
        <v>137950</v>
      </c>
      <c r="I31" s="4">
        <f t="shared" si="8"/>
        <v>1.4280538302277432</v>
      </c>
      <c r="J31" s="1" t="s">
        <v>12</v>
      </c>
      <c r="K31" s="1" t="s">
        <v>12</v>
      </c>
    </row>
    <row r="32" spans="1:12">
      <c r="A32" s="66"/>
      <c r="B32" s="53" t="s">
        <v>46</v>
      </c>
      <c r="C32" s="53"/>
      <c r="D32" s="53"/>
      <c r="E32" s="53"/>
      <c r="F32" s="53"/>
      <c r="G32" s="53"/>
      <c r="H32" s="53"/>
      <c r="I32" s="53"/>
      <c r="J32" s="53"/>
      <c r="K32" s="53"/>
    </row>
    <row r="33" spans="1:11">
      <c r="A33" s="66"/>
      <c r="B33" s="41"/>
      <c r="C33" s="16" t="s">
        <v>11</v>
      </c>
      <c r="D33" s="7">
        <f>SUM(D34:D39)</f>
        <v>7491665.0999999996</v>
      </c>
      <c r="E33" s="6" t="s">
        <v>12</v>
      </c>
      <c r="F33" s="6" t="s">
        <v>12</v>
      </c>
      <c r="G33" s="6" t="s">
        <v>12</v>
      </c>
      <c r="H33" s="7">
        <f t="shared" ref="H33" si="9">SUM(H34:H39)</f>
        <v>7290397.9000000004</v>
      </c>
      <c r="I33" s="1">
        <f>H33/D33</f>
        <v>0.97313451718497146</v>
      </c>
      <c r="J33" s="6" t="s">
        <v>12</v>
      </c>
      <c r="K33" s="6" t="s">
        <v>12</v>
      </c>
    </row>
    <row r="34" spans="1:11">
      <c r="A34" s="66"/>
      <c r="B34" s="41"/>
      <c r="C34" s="17" t="s">
        <v>13</v>
      </c>
      <c r="D34" s="2">
        <f>SUM(D221)</f>
        <v>4976732.0999999996</v>
      </c>
      <c r="E34" s="2">
        <f>SUM(E221)</f>
        <v>4976731.9619800001</v>
      </c>
      <c r="F34" s="2">
        <f>SUM(F221)</f>
        <v>4976639.2763800006</v>
      </c>
      <c r="G34" s="2">
        <f>SUM(G221)</f>
        <v>4942703.4125699997</v>
      </c>
      <c r="H34" s="2">
        <f>SUM(H221)</f>
        <v>4810137.2</v>
      </c>
      <c r="I34" s="4">
        <f>H34/D34</f>
        <v>0.96652524253817085</v>
      </c>
      <c r="J34" s="4">
        <f>G34/E34</f>
        <v>0.99316247094077736</v>
      </c>
      <c r="K34" s="4">
        <f>G34/F34</f>
        <v>0.99318096773236786</v>
      </c>
    </row>
    <row r="35" spans="1:11" ht="24">
      <c r="A35" s="66"/>
      <c r="B35" s="41"/>
      <c r="C35" s="17" t="s">
        <v>14</v>
      </c>
      <c r="D35" s="2"/>
      <c r="E35" s="8"/>
      <c r="F35" s="8"/>
      <c r="G35" s="6"/>
      <c r="H35" s="5"/>
      <c r="I35" s="4"/>
      <c r="J35" s="1"/>
      <c r="K35" s="1"/>
    </row>
    <row r="36" spans="1:11">
      <c r="A36" s="66"/>
      <c r="B36" s="41"/>
      <c r="C36" s="17" t="s">
        <v>15</v>
      </c>
      <c r="D36" s="2">
        <f>SUM(D223)</f>
        <v>2514833</v>
      </c>
      <c r="E36" s="2">
        <f>SUM(E223)</f>
        <v>2514833</v>
      </c>
      <c r="F36" s="6" t="s">
        <v>12</v>
      </c>
      <c r="G36" s="2">
        <f>SUM(G223)</f>
        <v>2514833</v>
      </c>
      <c r="H36" s="2">
        <f>SUM(H223)</f>
        <v>2480160.7000000002</v>
      </c>
      <c r="I36" s="4">
        <f>H36/D36</f>
        <v>0.9862128817301189</v>
      </c>
      <c r="J36" s="4">
        <f>G36/E36</f>
        <v>1</v>
      </c>
      <c r="K36" s="4"/>
    </row>
    <row r="37" spans="1:11" ht="36">
      <c r="A37" s="66"/>
      <c r="B37" s="41"/>
      <c r="C37" s="17" t="s">
        <v>16</v>
      </c>
      <c r="D37" s="2"/>
      <c r="E37" s="6"/>
      <c r="F37" s="6"/>
      <c r="G37" s="6"/>
      <c r="H37" s="5"/>
      <c r="I37" s="4"/>
      <c r="J37" s="1"/>
      <c r="K37" s="1"/>
    </row>
    <row r="38" spans="1:11">
      <c r="A38" s="66"/>
      <c r="B38" s="41"/>
      <c r="C38" s="17" t="s">
        <v>17</v>
      </c>
      <c r="D38" s="2">
        <f>SUM(D225)</f>
        <v>100</v>
      </c>
      <c r="E38" s="6" t="s">
        <v>12</v>
      </c>
      <c r="F38" s="6" t="s">
        <v>12</v>
      </c>
      <c r="G38" s="6" t="s">
        <v>12</v>
      </c>
      <c r="H38" s="2">
        <f>SUM(H225)</f>
        <v>100</v>
      </c>
      <c r="I38" s="4">
        <f t="shared" ref="I38" si="10">H38/D38</f>
        <v>1</v>
      </c>
      <c r="J38" s="1" t="s">
        <v>12</v>
      </c>
      <c r="K38" s="1" t="s">
        <v>12</v>
      </c>
    </row>
    <row r="39" spans="1:11">
      <c r="A39" s="66"/>
      <c r="B39" s="41"/>
      <c r="C39" s="17" t="s">
        <v>18</v>
      </c>
      <c r="D39" s="2"/>
      <c r="E39" s="6" t="s">
        <v>12</v>
      </c>
      <c r="F39" s="6" t="s">
        <v>12</v>
      </c>
      <c r="G39" s="6" t="s">
        <v>12</v>
      </c>
      <c r="H39" s="5"/>
      <c r="I39" s="4"/>
      <c r="J39" s="1" t="s">
        <v>12</v>
      </c>
      <c r="K39" s="1" t="s">
        <v>12</v>
      </c>
    </row>
    <row r="40" spans="1:11" ht="15" customHeight="1">
      <c r="A40" s="66"/>
      <c r="B40" s="41" t="s">
        <v>21</v>
      </c>
      <c r="C40" s="16" t="s">
        <v>11</v>
      </c>
      <c r="D40" s="6">
        <f>SUM(D41,D43,D46)</f>
        <v>249535</v>
      </c>
      <c r="E40" s="6" t="s">
        <v>12</v>
      </c>
      <c r="F40" s="6" t="s">
        <v>12</v>
      </c>
      <c r="G40" s="6" t="s">
        <v>12</v>
      </c>
      <c r="H40" s="6">
        <f>SUM(H41,H43,H46)</f>
        <v>83178</v>
      </c>
      <c r="I40" s="1">
        <f>H40/D40</f>
        <v>0.33333199751537862</v>
      </c>
      <c r="J40" s="6" t="s">
        <v>12</v>
      </c>
      <c r="K40" s="6" t="s">
        <v>12</v>
      </c>
    </row>
    <row r="41" spans="1:11">
      <c r="A41" s="66"/>
      <c r="B41" s="41"/>
      <c r="C41" s="17" t="s">
        <v>13</v>
      </c>
      <c r="D41" s="5">
        <f t="shared" ref="D41:H44" si="11">SUM(D488)</f>
        <v>11880</v>
      </c>
      <c r="E41" s="5">
        <f t="shared" si="11"/>
        <v>11880</v>
      </c>
      <c r="F41" s="5">
        <f t="shared" si="11"/>
        <v>11880</v>
      </c>
      <c r="G41" s="5">
        <f t="shared" si="11"/>
        <v>3960</v>
      </c>
      <c r="H41" s="5">
        <f t="shared" si="11"/>
        <v>3960</v>
      </c>
      <c r="I41" s="4">
        <f>H41/D41</f>
        <v>0.33333333333333331</v>
      </c>
      <c r="J41" s="4">
        <f>G41/E41</f>
        <v>0.33333333333333331</v>
      </c>
      <c r="K41" s="4">
        <f>G41/F41</f>
        <v>0.33333333333333331</v>
      </c>
    </row>
    <row r="42" spans="1:11" ht="15" customHeight="1">
      <c r="A42" s="66"/>
      <c r="B42" s="41"/>
      <c r="C42" s="17" t="s">
        <v>14</v>
      </c>
      <c r="D42" s="5">
        <f t="shared" si="11"/>
        <v>11880</v>
      </c>
      <c r="E42" s="5">
        <f t="shared" si="11"/>
        <v>11880</v>
      </c>
      <c r="F42" s="5">
        <f t="shared" si="11"/>
        <v>11880</v>
      </c>
      <c r="G42" s="5">
        <f t="shared" si="11"/>
        <v>3960</v>
      </c>
      <c r="H42" s="5">
        <f t="shared" si="11"/>
        <v>3960</v>
      </c>
      <c r="I42" s="4"/>
      <c r="J42" s="4"/>
      <c r="K42" s="4"/>
    </row>
    <row r="43" spans="1:11">
      <c r="A43" s="66"/>
      <c r="B43" s="41"/>
      <c r="C43" s="17" t="s">
        <v>15</v>
      </c>
      <c r="D43" s="5">
        <f t="shared" si="11"/>
        <v>96120</v>
      </c>
      <c r="E43" s="5">
        <f t="shared" si="11"/>
        <v>96120</v>
      </c>
      <c r="F43" s="6" t="s">
        <v>12</v>
      </c>
      <c r="G43" s="5">
        <f t="shared" si="11"/>
        <v>32040</v>
      </c>
      <c r="H43" s="5">
        <f t="shared" si="11"/>
        <v>32040</v>
      </c>
      <c r="I43" s="4">
        <f>H43/D43</f>
        <v>0.33333333333333331</v>
      </c>
      <c r="J43" s="6" t="s">
        <v>12</v>
      </c>
      <c r="K43" s="6" t="s">
        <v>12</v>
      </c>
    </row>
    <row r="44" spans="1:11" ht="15" customHeight="1">
      <c r="A44" s="66"/>
      <c r="B44" s="41"/>
      <c r="C44" s="17" t="s">
        <v>16</v>
      </c>
      <c r="D44" s="5">
        <f t="shared" si="11"/>
        <v>96120</v>
      </c>
      <c r="E44" s="5">
        <f t="shared" si="11"/>
        <v>96120</v>
      </c>
      <c r="F44" s="6" t="s">
        <v>12</v>
      </c>
      <c r="G44" s="5">
        <f t="shared" si="11"/>
        <v>32040</v>
      </c>
      <c r="H44" s="5">
        <f t="shared" si="11"/>
        <v>32040</v>
      </c>
      <c r="I44" s="4"/>
      <c r="J44" s="6" t="s">
        <v>12</v>
      </c>
      <c r="K44" s="6" t="s">
        <v>12</v>
      </c>
    </row>
    <row r="45" spans="1:11">
      <c r="A45" s="66"/>
      <c r="B45" s="41"/>
      <c r="C45" s="17" t="s">
        <v>17</v>
      </c>
      <c r="D45" s="5"/>
      <c r="E45" s="6" t="s">
        <v>12</v>
      </c>
      <c r="F45" s="6" t="s">
        <v>12</v>
      </c>
      <c r="G45" s="6" t="s">
        <v>12</v>
      </c>
      <c r="H45" s="5"/>
      <c r="I45" s="4"/>
      <c r="J45" s="6" t="s">
        <v>12</v>
      </c>
      <c r="K45" s="6" t="s">
        <v>12</v>
      </c>
    </row>
    <row r="46" spans="1:11">
      <c r="A46" s="66"/>
      <c r="B46" s="41"/>
      <c r="C46" s="17" t="s">
        <v>18</v>
      </c>
      <c r="D46" s="5">
        <f>SUM(D493)</f>
        <v>141535</v>
      </c>
      <c r="E46" s="6" t="s">
        <v>12</v>
      </c>
      <c r="F46" s="6" t="s">
        <v>12</v>
      </c>
      <c r="G46" s="6" t="s">
        <v>12</v>
      </c>
      <c r="H46" s="5">
        <f>SUM(H493)</f>
        <v>47178</v>
      </c>
      <c r="I46" s="4">
        <f t="shared" ref="I46" si="12">H46/D46</f>
        <v>0.33333097820327129</v>
      </c>
      <c r="J46" s="1" t="s">
        <v>12</v>
      </c>
      <c r="K46" s="1" t="s">
        <v>12</v>
      </c>
    </row>
    <row r="47" spans="1:11">
      <c r="A47" s="67"/>
      <c r="B47" s="41" t="s">
        <v>96</v>
      </c>
      <c r="C47" s="16" t="s">
        <v>11</v>
      </c>
      <c r="D47" s="5">
        <v>35</v>
      </c>
      <c r="E47" s="6"/>
      <c r="F47" s="6"/>
      <c r="G47" s="6"/>
      <c r="H47" s="5">
        <v>35</v>
      </c>
      <c r="I47" s="4"/>
      <c r="J47" s="1"/>
      <c r="K47" s="1"/>
    </row>
    <row r="48" spans="1:11">
      <c r="A48" s="67"/>
      <c r="B48" s="41"/>
      <c r="C48" s="17" t="s">
        <v>13</v>
      </c>
      <c r="D48" s="5"/>
      <c r="E48" s="6"/>
      <c r="F48" s="6"/>
      <c r="G48" s="6"/>
      <c r="H48" s="5"/>
      <c r="I48" s="4"/>
      <c r="J48" s="1"/>
      <c r="K48" s="1"/>
    </row>
    <row r="49" spans="1:12" ht="24">
      <c r="A49" s="67"/>
      <c r="B49" s="41"/>
      <c r="C49" s="17" t="s">
        <v>14</v>
      </c>
      <c r="D49" s="5"/>
      <c r="E49" s="6"/>
      <c r="F49" s="6"/>
      <c r="G49" s="6"/>
      <c r="H49" s="5"/>
      <c r="I49" s="4"/>
      <c r="J49" s="1"/>
      <c r="K49" s="1"/>
    </row>
    <row r="50" spans="1:12">
      <c r="A50" s="67"/>
      <c r="B50" s="41"/>
      <c r="C50" s="17" t="s">
        <v>15</v>
      </c>
      <c r="D50" s="5"/>
      <c r="E50" s="6"/>
      <c r="F50" s="6"/>
      <c r="G50" s="6"/>
      <c r="H50" s="5"/>
      <c r="I50" s="4"/>
      <c r="J50" s="1"/>
      <c r="K50" s="1"/>
    </row>
    <row r="51" spans="1:12" ht="36">
      <c r="A51" s="67"/>
      <c r="B51" s="41"/>
      <c r="C51" s="17" t="s">
        <v>16</v>
      </c>
      <c r="D51" s="5"/>
      <c r="E51" s="6"/>
      <c r="F51" s="6"/>
      <c r="G51" s="6"/>
      <c r="H51" s="5"/>
      <c r="I51" s="4"/>
      <c r="J51" s="1"/>
      <c r="K51" s="1"/>
    </row>
    <row r="52" spans="1:12">
      <c r="A52" s="67"/>
      <c r="B52" s="41"/>
      <c r="C52" s="17" t="s">
        <v>17</v>
      </c>
      <c r="D52" s="5"/>
      <c r="E52" s="6"/>
      <c r="F52" s="6"/>
      <c r="G52" s="6"/>
      <c r="H52" s="5"/>
      <c r="I52" s="4"/>
      <c r="J52" s="1"/>
      <c r="K52" s="1"/>
    </row>
    <row r="53" spans="1:12">
      <c r="A53" s="68"/>
      <c r="B53" s="41"/>
      <c r="C53" s="17" t="s">
        <v>18</v>
      </c>
      <c r="D53" s="5">
        <v>35</v>
      </c>
      <c r="E53" s="6"/>
      <c r="F53" s="6"/>
      <c r="G53" s="6"/>
      <c r="H53" s="5">
        <v>35</v>
      </c>
      <c r="I53" s="4"/>
      <c r="J53" s="1"/>
      <c r="K53" s="1"/>
    </row>
    <row r="54" spans="1:12" ht="15" customHeight="1">
      <c r="A54" s="64" t="s">
        <v>22</v>
      </c>
      <c r="B54" s="41" t="s">
        <v>75</v>
      </c>
      <c r="C54" s="16" t="s">
        <v>11</v>
      </c>
      <c r="D54" s="6">
        <f>SUM(D55:D60)</f>
        <v>1512833.9</v>
      </c>
      <c r="E54" s="6" t="s">
        <v>12</v>
      </c>
      <c r="F54" s="6" t="s">
        <v>12</v>
      </c>
      <c r="G54" s="6" t="s">
        <v>12</v>
      </c>
      <c r="H54" s="6">
        <f t="shared" ref="H54" si="13">SUM(H55:H60)</f>
        <v>1323568.5818099999</v>
      </c>
      <c r="I54" s="1">
        <f>H54/D54</f>
        <v>0.87489352387595221</v>
      </c>
      <c r="J54" s="6" t="s">
        <v>12</v>
      </c>
      <c r="K54" s="6" t="s">
        <v>12</v>
      </c>
    </row>
    <row r="55" spans="1:12">
      <c r="A55" s="64"/>
      <c r="B55" s="41"/>
      <c r="C55" s="17" t="s">
        <v>13</v>
      </c>
      <c r="D55" s="5">
        <f>SUM(D63)</f>
        <v>1432933.9</v>
      </c>
      <c r="E55" s="5">
        <f t="shared" ref="E55:H55" si="14">SUM(E63)</f>
        <v>1432933.8279500001</v>
      </c>
      <c r="F55" s="5">
        <f t="shared" si="14"/>
        <v>1432895.6987200002</v>
      </c>
      <c r="G55" s="12">
        <f>SUM(G63)</f>
        <v>1377988.31993</v>
      </c>
      <c r="H55" s="5">
        <f t="shared" si="14"/>
        <v>1196818.5818099999</v>
      </c>
      <c r="I55" s="4">
        <f>H55/D55</f>
        <v>0.83522246337392114</v>
      </c>
      <c r="J55" s="4">
        <f>G55/E55</f>
        <v>0.96165523700518196</v>
      </c>
      <c r="K55" s="4">
        <f>G55/F55</f>
        <v>0.96168082656745446</v>
      </c>
      <c r="L55" s="19"/>
    </row>
    <row r="56" spans="1:12" ht="15" customHeight="1">
      <c r="A56" s="64"/>
      <c r="B56" s="41"/>
      <c r="C56" s="17" t="s">
        <v>14</v>
      </c>
      <c r="D56" s="5"/>
      <c r="E56" s="5"/>
      <c r="F56" s="5"/>
      <c r="G56" s="5"/>
      <c r="H56" s="5"/>
      <c r="I56" s="4"/>
      <c r="J56" s="4"/>
      <c r="K56" s="1"/>
    </row>
    <row r="57" spans="1:12">
      <c r="A57" s="64"/>
      <c r="B57" s="41"/>
      <c r="C57" s="17" t="s">
        <v>15</v>
      </c>
      <c r="D57" s="5"/>
      <c r="E57" s="5"/>
      <c r="F57" s="6" t="s">
        <v>12</v>
      </c>
      <c r="G57" s="5"/>
      <c r="H57" s="5"/>
      <c r="I57" s="4"/>
      <c r="J57" s="1" t="s">
        <v>12</v>
      </c>
      <c r="K57" s="1" t="s">
        <v>12</v>
      </c>
      <c r="L57" s="20"/>
    </row>
    <row r="58" spans="1:12" ht="15" customHeight="1">
      <c r="A58" s="64"/>
      <c r="B58" s="41"/>
      <c r="C58" s="17" t="s">
        <v>16</v>
      </c>
      <c r="D58" s="5"/>
      <c r="E58" s="5"/>
      <c r="F58" s="5"/>
      <c r="G58" s="5"/>
      <c r="H58" s="5"/>
      <c r="I58" s="4"/>
      <c r="J58" s="4"/>
      <c r="K58" s="1"/>
    </row>
    <row r="59" spans="1:12">
      <c r="A59" s="64"/>
      <c r="B59" s="41"/>
      <c r="C59" s="17" t="s">
        <v>17</v>
      </c>
      <c r="D59" s="5"/>
      <c r="E59" s="6" t="s">
        <v>12</v>
      </c>
      <c r="F59" s="6" t="s">
        <v>12</v>
      </c>
      <c r="G59" s="6" t="s">
        <v>12</v>
      </c>
      <c r="H59" s="5"/>
      <c r="I59" s="4"/>
      <c r="J59" s="1" t="s">
        <v>12</v>
      </c>
      <c r="K59" s="1" t="s">
        <v>12</v>
      </c>
      <c r="L59" s="19"/>
    </row>
    <row r="60" spans="1:12">
      <c r="A60" s="64"/>
      <c r="B60" s="41"/>
      <c r="C60" s="17" t="s">
        <v>18</v>
      </c>
      <c r="D60" s="5">
        <f>D68</f>
        <v>79900</v>
      </c>
      <c r="E60" s="6" t="s">
        <v>12</v>
      </c>
      <c r="F60" s="6" t="s">
        <v>12</v>
      </c>
      <c r="G60" s="6" t="s">
        <v>12</v>
      </c>
      <c r="H60" s="5">
        <f>H68</f>
        <v>126750</v>
      </c>
      <c r="I60" s="4">
        <f t="shared" ref="I60" si="15">H60/D60</f>
        <v>1.5863579474342928</v>
      </c>
      <c r="J60" s="1" t="s">
        <v>12</v>
      </c>
      <c r="K60" s="1" t="s">
        <v>12</v>
      </c>
      <c r="L60" s="19"/>
    </row>
    <row r="61" spans="1:12">
      <c r="A61" s="64"/>
      <c r="B61" s="42" t="s">
        <v>19</v>
      </c>
      <c r="C61" s="42"/>
      <c r="D61" s="42"/>
      <c r="E61" s="42"/>
      <c r="F61" s="42"/>
      <c r="G61" s="42"/>
      <c r="H61" s="42"/>
      <c r="I61" s="42"/>
      <c r="J61" s="42"/>
      <c r="K61" s="1"/>
      <c r="L61" s="19"/>
    </row>
    <row r="62" spans="1:12" ht="15" customHeight="1">
      <c r="A62" s="64"/>
      <c r="B62" s="41" t="s">
        <v>20</v>
      </c>
      <c r="C62" s="16" t="s">
        <v>11</v>
      </c>
      <c r="D62" s="5">
        <f>SUM(D69,D83,D97,D111,D125,D139,D146,D167,D159,D181,D188)</f>
        <v>1512833.9</v>
      </c>
      <c r="E62" s="6" t="s">
        <v>12</v>
      </c>
      <c r="F62" s="6" t="s">
        <v>12</v>
      </c>
      <c r="G62" s="6" t="s">
        <v>12</v>
      </c>
      <c r="H62" s="6">
        <f t="shared" ref="H62" si="16">SUM(H63:H68)</f>
        <v>1323568.5818099999</v>
      </c>
      <c r="I62" s="1">
        <f>H62/D62</f>
        <v>0.87489352387595221</v>
      </c>
      <c r="J62" s="6" t="s">
        <v>12</v>
      </c>
      <c r="K62" s="6" t="s">
        <v>12</v>
      </c>
    </row>
    <row r="63" spans="1:12">
      <c r="A63" s="64"/>
      <c r="B63" s="41"/>
      <c r="C63" s="17" t="s">
        <v>13</v>
      </c>
      <c r="D63" s="5">
        <f>SUM(D70,D84,D98,D112,D126,D140,D147,D168,D160,D182,D189)</f>
        <v>1432933.9</v>
      </c>
      <c r="E63" s="5">
        <f t="shared" ref="E63:H63" si="17">SUM(E70,E84,E98,E112,E126,E140,E147,E168,E160,E182,E189)</f>
        <v>1432933.8279500001</v>
      </c>
      <c r="F63" s="5">
        <f t="shared" si="17"/>
        <v>1432895.6987200002</v>
      </c>
      <c r="G63" s="5">
        <f t="shared" si="17"/>
        <v>1377988.31993</v>
      </c>
      <c r="H63" s="5">
        <f t="shared" si="17"/>
        <v>1196818.5818099999</v>
      </c>
      <c r="I63" s="5"/>
      <c r="J63" s="5"/>
      <c r="K63" s="4">
        <f>G63/F63</f>
        <v>0.96168082656745446</v>
      </c>
    </row>
    <row r="64" spans="1:12" ht="15" customHeight="1">
      <c r="A64" s="64"/>
      <c r="B64" s="41"/>
      <c r="C64" s="17" t="s">
        <v>14</v>
      </c>
      <c r="D64" s="5"/>
      <c r="E64" s="5"/>
      <c r="F64" s="5"/>
      <c r="G64" s="5"/>
      <c r="H64" s="5"/>
      <c r="I64" s="4"/>
      <c r="J64" s="4"/>
      <c r="K64" s="1"/>
    </row>
    <row r="65" spans="1:11">
      <c r="A65" s="64"/>
      <c r="B65" s="41"/>
      <c r="C65" s="17" t="s">
        <v>15</v>
      </c>
      <c r="D65" s="5"/>
      <c r="E65" s="5"/>
      <c r="F65" s="6" t="s">
        <v>12</v>
      </c>
      <c r="G65" s="5"/>
      <c r="H65" s="5"/>
      <c r="I65" s="4"/>
      <c r="J65" s="4"/>
      <c r="K65" s="4"/>
    </row>
    <row r="66" spans="1:11" ht="15" customHeight="1">
      <c r="A66" s="64"/>
      <c r="B66" s="41"/>
      <c r="C66" s="17" t="s">
        <v>16</v>
      </c>
      <c r="D66" s="5"/>
      <c r="E66" s="5"/>
      <c r="F66" s="5"/>
      <c r="G66" s="5"/>
      <c r="H66" s="5"/>
      <c r="I66" s="4"/>
      <c r="J66" s="4"/>
      <c r="K66" s="1"/>
    </row>
    <row r="67" spans="1:11">
      <c r="A67" s="64"/>
      <c r="B67" s="41"/>
      <c r="C67" s="17" t="s">
        <v>17</v>
      </c>
      <c r="D67" s="5"/>
      <c r="E67" s="6" t="s">
        <v>12</v>
      </c>
      <c r="F67" s="6" t="s">
        <v>12</v>
      </c>
      <c r="G67" s="6" t="s">
        <v>12</v>
      </c>
      <c r="H67" s="5"/>
      <c r="I67" s="4"/>
      <c r="J67" s="1" t="s">
        <v>12</v>
      </c>
      <c r="K67" s="1" t="s">
        <v>12</v>
      </c>
    </row>
    <row r="68" spans="1:11">
      <c r="A68" s="64"/>
      <c r="B68" s="41"/>
      <c r="C68" s="17" t="s">
        <v>18</v>
      </c>
      <c r="D68" s="5">
        <f>SUM(D75,D89,D103,D117,D131,D152,D173,D165,D187,D210,D145)</f>
        <v>79900</v>
      </c>
      <c r="E68" s="5">
        <f t="shared" ref="E68:I68" si="18">SUM(E75,E89,E103,E117,E131,E152,E173,E165,E187,E210,E145)</f>
        <v>0</v>
      </c>
      <c r="F68" s="5">
        <f t="shared" si="18"/>
        <v>0</v>
      </c>
      <c r="G68" s="5">
        <f t="shared" si="18"/>
        <v>0</v>
      </c>
      <c r="H68" s="5">
        <f t="shared" si="18"/>
        <v>126750</v>
      </c>
      <c r="I68" s="5">
        <f t="shared" si="18"/>
        <v>1.5863579474342928</v>
      </c>
      <c r="J68" s="1" t="s">
        <v>12</v>
      </c>
      <c r="K68" s="1" t="s">
        <v>12</v>
      </c>
    </row>
    <row r="69" spans="1:11" ht="15" customHeight="1">
      <c r="A69" s="40" t="s">
        <v>23</v>
      </c>
      <c r="B69" s="40" t="s">
        <v>24</v>
      </c>
      <c r="C69" s="16" t="s">
        <v>11</v>
      </c>
      <c r="D69" s="6">
        <f>SUM(D70:D75)</f>
        <v>23441.8</v>
      </c>
      <c r="E69" s="6" t="s">
        <v>12</v>
      </c>
      <c r="F69" s="6" t="s">
        <v>12</v>
      </c>
      <c r="G69" s="6" t="s">
        <v>12</v>
      </c>
      <c r="H69" s="6">
        <f>SUM(H70:H75)</f>
        <v>23428.27392</v>
      </c>
      <c r="I69" s="1">
        <f>H69/D69</f>
        <v>0.99942299311486316</v>
      </c>
      <c r="J69" s="6" t="s">
        <v>12</v>
      </c>
      <c r="K69" s="6" t="s">
        <v>12</v>
      </c>
    </row>
    <row r="70" spans="1:11">
      <c r="A70" s="40"/>
      <c r="B70" s="40"/>
      <c r="C70" s="17" t="s">
        <v>13</v>
      </c>
      <c r="D70" s="5">
        <f>SUM(D77)</f>
        <v>23441.8</v>
      </c>
      <c r="E70" s="5">
        <f t="shared" ref="E70:H70" si="19">SUM(E77)</f>
        <v>23441.813920000001</v>
      </c>
      <c r="F70" s="5">
        <f t="shared" si="19"/>
        <v>23441.813920000001</v>
      </c>
      <c r="G70" s="5">
        <f>SUM(G77)</f>
        <v>23428.27392</v>
      </c>
      <c r="H70" s="5">
        <f t="shared" si="19"/>
        <v>23428.27392</v>
      </c>
      <c r="I70" s="4">
        <f>H70/D70</f>
        <v>0.99942299311486316</v>
      </c>
      <c r="J70" s="4">
        <f>G70/E70</f>
        <v>0.99942239964679314</v>
      </c>
      <c r="K70" s="4">
        <f>G70/F70</f>
        <v>0.99942239964679314</v>
      </c>
    </row>
    <row r="71" spans="1:11" ht="15" customHeight="1">
      <c r="A71" s="40"/>
      <c r="B71" s="40"/>
      <c r="C71" s="17" t="s">
        <v>14</v>
      </c>
      <c r="D71" s="5"/>
      <c r="E71" s="5"/>
      <c r="F71" s="5"/>
      <c r="G71" s="5"/>
      <c r="H71" s="6"/>
      <c r="I71" s="4"/>
      <c r="J71" s="1"/>
      <c r="K71" s="1"/>
    </row>
    <row r="72" spans="1:11">
      <c r="A72" s="40"/>
      <c r="B72" s="40"/>
      <c r="C72" s="17" t="s">
        <v>15</v>
      </c>
      <c r="D72" s="5"/>
      <c r="E72" s="5"/>
      <c r="F72" s="5"/>
      <c r="G72" s="5"/>
      <c r="H72" s="6"/>
      <c r="I72" s="4"/>
      <c r="J72" s="1"/>
      <c r="K72" s="1"/>
    </row>
    <row r="73" spans="1:11" ht="15" customHeight="1">
      <c r="A73" s="40"/>
      <c r="B73" s="40"/>
      <c r="C73" s="17" t="s">
        <v>16</v>
      </c>
      <c r="D73" s="5"/>
      <c r="E73" s="5"/>
      <c r="F73" s="5"/>
      <c r="G73" s="5"/>
      <c r="H73" s="5"/>
      <c r="I73" s="4"/>
      <c r="J73" s="5"/>
      <c r="K73" s="5"/>
    </row>
    <row r="74" spans="1:11">
      <c r="A74" s="40"/>
      <c r="B74" s="40"/>
      <c r="C74" s="17" t="s">
        <v>17</v>
      </c>
      <c r="D74" s="5"/>
      <c r="E74" s="6" t="s">
        <v>12</v>
      </c>
      <c r="F74" s="6" t="s">
        <v>12</v>
      </c>
      <c r="G74" s="6" t="s">
        <v>12</v>
      </c>
      <c r="H74" s="5"/>
      <c r="I74" s="4"/>
      <c r="J74" s="6" t="s">
        <v>12</v>
      </c>
      <c r="K74" s="6" t="s">
        <v>12</v>
      </c>
    </row>
    <row r="75" spans="1:11">
      <c r="A75" s="40"/>
      <c r="B75" s="40"/>
      <c r="C75" s="17" t="s">
        <v>18</v>
      </c>
      <c r="D75" s="5"/>
      <c r="E75" s="6" t="s">
        <v>12</v>
      </c>
      <c r="F75" s="6" t="s">
        <v>12</v>
      </c>
      <c r="G75" s="6" t="s">
        <v>12</v>
      </c>
      <c r="H75" s="5"/>
      <c r="I75" s="4"/>
      <c r="J75" s="6" t="s">
        <v>12</v>
      </c>
      <c r="K75" s="6" t="s">
        <v>12</v>
      </c>
    </row>
    <row r="76" spans="1:11">
      <c r="A76" s="40" t="s">
        <v>57</v>
      </c>
      <c r="B76" s="41" t="s">
        <v>37</v>
      </c>
      <c r="C76" s="16" t="s">
        <v>11</v>
      </c>
      <c r="D76" s="6">
        <f>SUM(D77:D82)</f>
        <v>23441.8</v>
      </c>
      <c r="E76" s="6" t="s">
        <v>12</v>
      </c>
      <c r="F76" s="6" t="s">
        <v>12</v>
      </c>
      <c r="G76" s="6" t="s">
        <v>12</v>
      </c>
      <c r="H76" s="6">
        <f>SUM(H77:H82)</f>
        <v>23428.27392</v>
      </c>
      <c r="I76" s="1">
        <f>H76/D76</f>
        <v>0.99942299311486316</v>
      </c>
      <c r="J76" s="6" t="s">
        <v>12</v>
      </c>
      <c r="K76" s="6" t="s">
        <v>12</v>
      </c>
    </row>
    <row r="77" spans="1:11">
      <c r="A77" s="40"/>
      <c r="B77" s="41"/>
      <c r="C77" s="17" t="s">
        <v>13</v>
      </c>
      <c r="D77" s="5">
        <v>23441.8</v>
      </c>
      <c r="E77" s="5">
        <v>23441.813920000001</v>
      </c>
      <c r="F77" s="5">
        <v>23441.813920000001</v>
      </c>
      <c r="G77" s="5">
        <v>23428.27392</v>
      </c>
      <c r="H77" s="5">
        <v>23428.27392</v>
      </c>
      <c r="I77" s="4">
        <f>H77/D77</f>
        <v>0.99942299311486316</v>
      </c>
      <c r="J77" s="4">
        <f>G77/E77</f>
        <v>0.99942239964679314</v>
      </c>
      <c r="K77" s="4">
        <f>G77/F77</f>
        <v>0.99942239964679314</v>
      </c>
    </row>
    <row r="78" spans="1:11" ht="24">
      <c r="A78" s="40"/>
      <c r="B78" s="41"/>
      <c r="C78" s="17" t="s">
        <v>14</v>
      </c>
      <c r="D78" s="5"/>
      <c r="E78" s="5"/>
      <c r="F78" s="5"/>
      <c r="G78" s="5"/>
      <c r="H78" s="6"/>
      <c r="I78" s="4"/>
      <c r="J78" s="1"/>
      <c r="K78" s="1"/>
    </row>
    <row r="79" spans="1:11">
      <c r="A79" s="40"/>
      <c r="B79" s="41"/>
      <c r="C79" s="17" t="s">
        <v>15</v>
      </c>
      <c r="D79" s="5"/>
      <c r="E79" s="5"/>
      <c r="F79" s="5"/>
      <c r="G79" s="5"/>
      <c r="H79" s="6"/>
      <c r="I79" s="4"/>
      <c r="J79" s="1"/>
      <c r="K79" s="1"/>
    </row>
    <row r="80" spans="1:11" ht="36">
      <c r="A80" s="40"/>
      <c r="B80" s="41"/>
      <c r="C80" s="17" t="s">
        <v>16</v>
      </c>
      <c r="D80" s="5"/>
      <c r="E80" s="5"/>
      <c r="F80" s="5"/>
      <c r="G80" s="5"/>
      <c r="H80" s="5"/>
      <c r="I80" s="4"/>
      <c r="J80" s="5"/>
      <c r="K80" s="5"/>
    </row>
    <row r="81" spans="1:11">
      <c r="A81" s="40"/>
      <c r="B81" s="41"/>
      <c r="C81" s="17" t="s">
        <v>17</v>
      </c>
      <c r="D81" s="5"/>
      <c r="E81" s="6" t="s">
        <v>12</v>
      </c>
      <c r="F81" s="6" t="s">
        <v>12</v>
      </c>
      <c r="G81" s="6" t="s">
        <v>12</v>
      </c>
      <c r="H81" s="5"/>
      <c r="I81" s="4"/>
      <c r="J81" s="6" t="s">
        <v>12</v>
      </c>
      <c r="K81" s="6" t="s">
        <v>12</v>
      </c>
    </row>
    <row r="82" spans="1:11">
      <c r="A82" s="40"/>
      <c r="B82" s="41"/>
      <c r="C82" s="17" t="s">
        <v>18</v>
      </c>
      <c r="D82" s="5"/>
      <c r="E82" s="6" t="s">
        <v>12</v>
      </c>
      <c r="F82" s="6" t="s">
        <v>12</v>
      </c>
      <c r="G82" s="6" t="s">
        <v>12</v>
      </c>
      <c r="H82" s="5"/>
      <c r="I82" s="4"/>
      <c r="J82" s="6" t="s">
        <v>12</v>
      </c>
      <c r="K82" s="6" t="s">
        <v>12</v>
      </c>
    </row>
    <row r="83" spans="1:11" ht="15" customHeight="1">
      <c r="A83" s="40" t="s">
        <v>25</v>
      </c>
      <c r="B83" s="40" t="s">
        <v>26</v>
      </c>
      <c r="C83" s="16" t="s">
        <v>11</v>
      </c>
      <c r="D83" s="6">
        <f>SUM(D84:D89)</f>
        <v>39848.400000000001</v>
      </c>
      <c r="E83" s="6" t="s">
        <v>12</v>
      </c>
      <c r="F83" s="6" t="s">
        <v>12</v>
      </c>
      <c r="G83" s="6" t="s">
        <v>12</v>
      </c>
      <c r="H83" s="6">
        <f>SUM(H84:H89)</f>
        <v>39635.81495</v>
      </c>
      <c r="I83" s="1">
        <f>H83/D83</f>
        <v>0.99466515468626093</v>
      </c>
      <c r="J83" s="6" t="s">
        <v>12</v>
      </c>
      <c r="K83" s="6" t="s">
        <v>12</v>
      </c>
    </row>
    <row r="84" spans="1:11">
      <c r="A84" s="40"/>
      <c r="B84" s="40"/>
      <c r="C84" s="17" t="s">
        <v>13</v>
      </c>
      <c r="D84" s="5">
        <f>SUM(D91)</f>
        <v>39848.400000000001</v>
      </c>
      <c r="E84" s="5">
        <f t="shared" ref="E84:H84" si="20">SUM(E91)</f>
        <v>39848.400000000001</v>
      </c>
      <c r="F84" s="5">
        <f t="shared" si="20"/>
        <v>39848.350229999996</v>
      </c>
      <c r="G84" s="5">
        <f t="shared" si="20"/>
        <v>39635.81495</v>
      </c>
      <c r="H84" s="5">
        <f t="shared" si="20"/>
        <v>39635.81495</v>
      </c>
      <c r="I84" s="4">
        <f>H84/D84</f>
        <v>0.99466515468626093</v>
      </c>
      <c r="J84" s="4">
        <f>G84/E84</f>
        <v>0.99466515468626093</v>
      </c>
      <c r="K84" s="4">
        <v>0</v>
      </c>
    </row>
    <row r="85" spans="1:11" ht="15" customHeight="1">
      <c r="A85" s="40"/>
      <c r="B85" s="40"/>
      <c r="C85" s="17" t="s">
        <v>14</v>
      </c>
      <c r="D85" s="5"/>
      <c r="E85" s="5"/>
      <c r="F85" s="5"/>
      <c r="G85" s="5"/>
      <c r="H85" s="6"/>
      <c r="I85" s="4"/>
      <c r="J85" s="1"/>
      <c r="K85" s="1"/>
    </row>
    <row r="86" spans="1:11">
      <c r="A86" s="40"/>
      <c r="B86" s="40"/>
      <c r="C86" s="17" t="s">
        <v>15</v>
      </c>
      <c r="D86" s="5"/>
      <c r="E86" s="5"/>
      <c r="F86" s="5"/>
      <c r="G86" s="5"/>
      <c r="H86" s="6"/>
      <c r="I86" s="4"/>
      <c r="J86" s="1"/>
      <c r="K86" s="1"/>
    </row>
    <row r="87" spans="1:11" ht="15" customHeight="1">
      <c r="A87" s="40"/>
      <c r="B87" s="40"/>
      <c r="C87" s="17" t="s">
        <v>16</v>
      </c>
      <c r="D87" s="5"/>
      <c r="E87" s="5"/>
      <c r="F87" s="5"/>
      <c r="G87" s="5"/>
      <c r="H87" s="6"/>
      <c r="I87" s="4"/>
      <c r="J87" s="1"/>
      <c r="K87" s="1"/>
    </row>
    <row r="88" spans="1:11">
      <c r="A88" s="40"/>
      <c r="B88" s="40"/>
      <c r="C88" s="17" t="s">
        <v>17</v>
      </c>
      <c r="D88" s="5"/>
      <c r="E88" s="6" t="s">
        <v>12</v>
      </c>
      <c r="F88" s="6" t="s">
        <v>12</v>
      </c>
      <c r="G88" s="6" t="s">
        <v>12</v>
      </c>
      <c r="H88" s="5"/>
      <c r="I88" s="4"/>
      <c r="J88" s="6" t="s">
        <v>12</v>
      </c>
      <c r="K88" s="6" t="s">
        <v>12</v>
      </c>
    </row>
    <row r="89" spans="1:11">
      <c r="A89" s="40"/>
      <c r="B89" s="40"/>
      <c r="C89" s="17" t="s">
        <v>18</v>
      </c>
      <c r="D89" s="5"/>
      <c r="E89" s="6" t="s">
        <v>12</v>
      </c>
      <c r="F89" s="6" t="s">
        <v>12</v>
      </c>
      <c r="G89" s="6" t="s">
        <v>12</v>
      </c>
      <c r="H89" s="5"/>
      <c r="I89" s="4"/>
      <c r="J89" s="6" t="s">
        <v>12</v>
      </c>
      <c r="K89" s="6" t="s">
        <v>12</v>
      </c>
    </row>
    <row r="90" spans="1:11">
      <c r="A90" s="40" t="s">
        <v>58</v>
      </c>
      <c r="B90" s="41" t="s">
        <v>37</v>
      </c>
      <c r="C90" s="16" t="s">
        <v>11</v>
      </c>
      <c r="D90" s="6">
        <f>SUM(D91:D96)</f>
        <v>39848.400000000001</v>
      </c>
      <c r="E90" s="6" t="s">
        <v>12</v>
      </c>
      <c r="F90" s="6" t="s">
        <v>12</v>
      </c>
      <c r="G90" s="6" t="s">
        <v>12</v>
      </c>
      <c r="H90" s="6">
        <f>SUM(H91:H96)</f>
        <v>39635.81495</v>
      </c>
      <c r="I90" s="1">
        <f>H90/D90</f>
        <v>0.99466515468626093</v>
      </c>
      <c r="J90" s="6" t="s">
        <v>12</v>
      </c>
      <c r="K90" s="6" t="s">
        <v>12</v>
      </c>
    </row>
    <row r="91" spans="1:11">
      <c r="A91" s="40"/>
      <c r="B91" s="41"/>
      <c r="C91" s="17" t="s">
        <v>13</v>
      </c>
      <c r="D91" s="5">
        <v>39848.400000000001</v>
      </c>
      <c r="E91" s="5">
        <v>39848.400000000001</v>
      </c>
      <c r="F91" s="5">
        <v>39848.350229999996</v>
      </c>
      <c r="G91" s="5">
        <v>39635.81495</v>
      </c>
      <c r="H91" s="5">
        <v>39635.81495</v>
      </c>
      <c r="I91" s="4">
        <f>H91/D91</f>
        <v>0.99466515468626093</v>
      </c>
      <c r="J91" s="4">
        <f>G91/E91</f>
        <v>0.99466515468626093</v>
      </c>
      <c r="K91" s="4">
        <v>0</v>
      </c>
    </row>
    <row r="92" spans="1:11" ht="24">
      <c r="A92" s="40"/>
      <c r="B92" s="41"/>
      <c r="C92" s="17" t="s">
        <v>14</v>
      </c>
      <c r="D92" s="5"/>
      <c r="E92" s="5"/>
      <c r="F92" s="5"/>
      <c r="G92" s="5"/>
      <c r="H92" s="6"/>
      <c r="I92" s="4"/>
      <c r="J92" s="1"/>
      <c r="K92" s="1"/>
    </row>
    <row r="93" spans="1:11">
      <c r="A93" s="40"/>
      <c r="B93" s="41"/>
      <c r="C93" s="17" t="s">
        <v>15</v>
      </c>
      <c r="D93" s="5"/>
      <c r="E93" s="5"/>
      <c r="F93" s="5"/>
      <c r="G93" s="5"/>
      <c r="H93" s="6"/>
      <c r="I93" s="4"/>
      <c r="J93" s="1"/>
      <c r="K93" s="1"/>
    </row>
    <row r="94" spans="1:11" ht="36">
      <c r="A94" s="40"/>
      <c r="B94" s="41"/>
      <c r="C94" s="17" t="s">
        <v>16</v>
      </c>
      <c r="D94" s="5"/>
      <c r="E94" s="5"/>
      <c r="F94" s="5"/>
      <c r="G94" s="5"/>
      <c r="H94" s="6"/>
      <c r="I94" s="4"/>
      <c r="J94" s="1"/>
      <c r="K94" s="1"/>
    </row>
    <row r="95" spans="1:11">
      <c r="A95" s="40"/>
      <c r="B95" s="41"/>
      <c r="C95" s="17" t="s">
        <v>17</v>
      </c>
      <c r="D95" s="5"/>
      <c r="E95" s="6" t="s">
        <v>12</v>
      </c>
      <c r="F95" s="6" t="s">
        <v>12</v>
      </c>
      <c r="G95" s="6" t="s">
        <v>12</v>
      </c>
      <c r="H95" s="5"/>
      <c r="I95" s="4"/>
      <c r="J95" s="6" t="s">
        <v>12</v>
      </c>
      <c r="K95" s="6" t="s">
        <v>12</v>
      </c>
    </row>
    <row r="96" spans="1:11">
      <c r="A96" s="40"/>
      <c r="B96" s="41"/>
      <c r="C96" s="17" t="s">
        <v>18</v>
      </c>
      <c r="D96" s="5"/>
      <c r="E96" s="6" t="s">
        <v>12</v>
      </c>
      <c r="F96" s="6" t="s">
        <v>12</v>
      </c>
      <c r="G96" s="6" t="s">
        <v>12</v>
      </c>
      <c r="H96" s="5"/>
      <c r="I96" s="4"/>
      <c r="J96" s="6" t="s">
        <v>12</v>
      </c>
      <c r="K96" s="6" t="s">
        <v>12</v>
      </c>
    </row>
    <row r="97" spans="1:11" ht="15" customHeight="1">
      <c r="A97" s="40" t="s">
        <v>102</v>
      </c>
      <c r="B97" s="40" t="s">
        <v>27</v>
      </c>
      <c r="C97" s="16" t="s">
        <v>11</v>
      </c>
      <c r="D97" s="6">
        <f>SUM(D98:D103)</f>
        <v>617790.1</v>
      </c>
      <c r="E97" s="6" t="s">
        <v>12</v>
      </c>
      <c r="F97" s="6" t="s">
        <v>12</v>
      </c>
      <c r="G97" s="6" t="s">
        <v>12</v>
      </c>
      <c r="H97" s="6">
        <f>SUM(H98:H103)</f>
        <v>440287.3</v>
      </c>
      <c r="I97" s="1">
        <f>H97/D97</f>
        <v>0.71268105461709408</v>
      </c>
      <c r="J97" s="6" t="s">
        <v>12</v>
      </c>
      <c r="K97" s="6" t="s">
        <v>12</v>
      </c>
    </row>
    <row r="98" spans="1:11">
      <c r="A98" s="40"/>
      <c r="B98" s="40"/>
      <c r="C98" s="17" t="s">
        <v>13</v>
      </c>
      <c r="D98" s="5">
        <f>SUM(D105)</f>
        <v>617790.1</v>
      </c>
      <c r="E98" s="5">
        <f t="shared" ref="E98:H98" si="21">SUM(E105)</f>
        <v>617790.06847000006</v>
      </c>
      <c r="F98" s="5">
        <f t="shared" si="21"/>
        <v>617790.06847000006</v>
      </c>
      <c r="G98" s="5">
        <f t="shared" si="21"/>
        <v>617790.06487</v>
      </c>
      <c r="H98" s="5">
        <f t="shared" si="21"/>
        <v>440287.3</v>
      </c>
      <c r="I98" s="4">
        <f>H98/D98</f>
        <v>0.71268105461709408</v>
      </c>
      <c r="J98" s="4">
        <f>G98/E98</f>
        <v>0.99999999417277774</v>
      </c>
      <c r="K98" s="4">
        <f>G98/F98</f>
        <v>0.99999999417277774</v>
      </c>
    </row>
    <row r="99" spans="1:11" ht="15" customHeight="1">
      <c r="A99" s="40"/>
      <c r="B99" s="40"/>
      <c r="C99" s="17" t="s">
        <v>14</v>
      </c>
      <c r="D99" s="5"/>
      <c r="E99" s="5"/>
      <c r="F99" s="5"/>
      <c r="G99" s="5"/>
      <c r="H99" s="6"/>
      <c r="I99" s="4"/>
      <c r="J99" s="1"/>
      <c r="K99" s="1"/>
    </row>
    <row r="100" spans="1:11">
      <c r="A100" s="40"/>
      <c r="B100" s="40"/>
      <c r="C100" s="17" t="s">
        <v>15</v>
      </c>
      <c r="D100" s="5"/>
      <c r="E100" s="5"/>
      <c r="F100" s="5"/>
      <c r="G100" s="5"/>
      <c r="H100" s="6"/>
      <c r="I100" s="4"/>
      <c r="J100" s="1"/>
      <c r="K100" s="1"/>
    </row>
    <row r="101" spans="1:11" ht="15" customHeight="1">
      <c r="A101" s="40"/>
      <c r="B101" s="40"/>
      <c r="C101" s="17" t="s">
        <v>16</v>
      </c>
      <c r="D101" s="5"/>
      <c r="E101" s="5"/>
      <c r="F101" s="5"/>
      <c r="G101" s="5"/>
      <c r="H101" s="5"/>
      <c r="I101" s="4"/>
      <c r="J101" s="5"/>
      <c r="K101" s="5"/>
    </row>
    <row r="102" spans="1:11">
      <c r="A102" s="40"/>
      <c r="B102" s="40"/>
      <c r="C102" s="17" t="s">
        <v>17</v>
      </c>
      <c r="D102" s="5"/>
      <c r="E102" s="6" t="s">
        <v>12</v>
      </c>
      <c r="F102" s="6" t="s">
        <v>12</v>
      </c>
      <c r="G102" s="6" t="s">
        <v>12</v>
      </c>
      <c r="H102" s="5"/>
      <c r="I102" s="4"/>
      <c r="J102" s="6" t="s">
        <v>12</v>
      </c>
      <c r="K102" s="6" t="s">
        <v>12</v>
      </c>
    </row>
    <row r="103" spans="1:11">
      <c r="A103" s="40"/>
      <c r="B103" s="40"/>
      <c r="C103" s="17" t="s">
        <v>18</v>
      </c>
      <c r="D103" s="5"/>
      <c r="E103" s="6" t="s">
        <v>12</v>
      </c>
      <c r="F103" s="6" t="s">
        <v>12</v>
      </c>
      <c r="G103" s="6" t="s">
        <v>12</v>
      </c>
      <c r="H103" s="5"/>
      <c r="I103" s="4"/>
      <c r="J103" s="6" t="s">
        <v>12</v>
      </c>
      <c r="K103" s="6" t="s">
        <v>12</v>
      </c>
    </row>
    <row r="104" spans="1:11">
      <c r="A104" s="40" t="s">
        <v>59</v>
      </c>
      <c r="B104" s="41" t="s">
        <v>37</v>
      </c>
      <c r="C104" s="16" t="s">
        <v>11</v>
      </c>
      <c r="D104" s="6">
        <f>SUM(D105:D110)</f>
        <v>617790.1</v>
      </c>
      <c r="E104" s="6" t="s">
        <v>12</v>
      </c>
      <c r="F104" s="6" t="s">
        <v>12</v>
      </c>
      <c r="G104" s="6" t="s">
        <v>12</v>
      </c>
      <c r="H104" s="6">
        <f>SUM(H105:H110)</f>
        <v>440287.3</v>
      </c>
      <c r="I104" s="1">
        <f>H104/D104</f>
        <v>0.71268105461709408</v>
      </c>
      <c r="J104" s="6" t="s">
        <v>12</v>
      </c>
      <c r="K104" s="6" t="s">
        <v>12</v>
      </c>
    </row>
    <row r="105" spans="1:11">
      <c r="A105" s="40"/>
      <c r="B105" s="41"/>
      <c r="C105" s="17" t="s">
        <v>13</v>
      </c>
      <c r="D105" s="5">
        <v>617790.1</v>
      </c>
      <c r="E105" s="5">
        <v>617790.06847000006</v>
      </c>
      <c r="F105" s="5">
        <v>617790.06847000006</v>
      </c>
      <c r="G105" s="5">
        <v>617790.06487</v>
      </c>
      <c r="H105" s="5">
        <v>440287.3</v>
      </c>
      <c r="I105" s="4">
        <f>H105/D105</f>
        <v>0.71268105461709408</v>
      </c>
      <c r="J105" s="4">
        <f>G105/E105</f>
        <v>0.99999999417277774</v>
      </c>
      <c r="K105" s="4">
        <f>G105/F105</f>
        <v>0.99999999417277774</v>
      </c>
    </row>
    <row r="106" spans="1:11" ht="24">
      <c r="A106" s="40"/>
      <c r="B106" s="41"/>
      <c r="C106" s="17" t="s">
        <v>14</v>
      </c>
      <c r="D106" s="5"/>
      <c r="E106" s="5"/>
      <c r="F106" s="5"/>
      <c r="G106" s="5"/>
      <c r="H106" s="6"/>
      <c r="I106" s="4"/>
      <c r="J106" s="1"/>
      <c r="K106" s="1"/>
    </row>
    <row r="107" spans="1:11">
      <c r="A107" s="40"/>
      <c r="B107" s="41"/>
      <c r="C107" s="17" t="s">
        <v>15</v>
      </c>
      <c r="D107" s="5"/>
      <c r="E107" s="5"/>
      <c r="F107" s="5"/>
      <c r="G107" s="5"/>
      <c r="H107" s="6"/>
      <c r="I107" s="4"/>
      <c r="J107" s="1"/>
      <c r="K107" s="1"/>
    </row>
    <row r="108" spans="1:11" ht="36">
      <c r="A108" s="40"/>
      <c r="B108" s="41"/>
      <c r="C108" s="17" t="s">
        <v>16</v>
      </c>
      <c r="D108" s="5"/>
      <c r="E108" s="5"/>
      <c r="F108" s="5"/>
      <c r="G108" s="5"/>
      <c r="H108" s="5"/>
      <c r="I108" s="4"/>
      <c r="J108" s="5"/>
      <c r="K108" s="5"/>
    </row>
    <row r="109" spans="1:11">
      <c r="A109" s="40"/>
      <c r="B109" s="41"/>
      <c r="C109" s="17" t="s">
        <v>17</v>
      </c>
      <c r="D109" s="5"/>
      <c r="E109" s="6" t="s">
        <v>12</v>
      </c>
      <c r="F109" s="6" t="s">
        <v>12</v>
      </c>
      <c r="G109" s="6" t="s">
        <v>12</v>
      </c>
      <c r="H109" s="5"/>
      <c r="I109" s="4"/>
      <c r="J109" s="6" t="s">
        <v>12</v>
      </c>
      <c r="K109" s="6" t="s">
        <v>12</v>
      </c>
    </row>
    <row r="110" spans="1:11">
      <c r="A110" s="40"/>
      <c r="B110" s="41"/>
      <c r="C110" s="17" t="s">
        <v>18</v>
      </c>
      <c r="D110" s="5"/>
      <c r="E110" s="6" t="s">
        <v>12</v>
      </c>
      <c r="F110" s="6" t="s">
        <v>12</v>
      </c>
      <c r="G110" s="6" t="s">
        <v>12</v>
      </c>
      <c r="H110" s="5"/>
      <c r="I110" s="4"/>
      <c r="J110" s="6" t="s">
        <v>12</v>
      </c>
      <c r="K110" s="6" t="s">
        <v>12</v>
      </c>
    </row>
    <row r="111" spans="1:11" ht="15" customHeight="1">
      <c r="A111" s="40" t="s">
        <v>28</v>
      </c>
      <c r="B111" s="40" t="s">
        <v>29</v>
      </c>
      <c r="C111" s="16" t="s">
        <v>11</v>
      </c>
      <c r="D111" s="6">
        <f>SUM(D112:D117)</f>
        <v>14856.1</v>
      </c>
      <c r="E111" s="6" t="s">
        <v>12</v>
      </c>
      <c r="F111" s="6" t="s">
        <v>12</v>
      </c>
      <c r="G111" s="6" t="s">
        <v>12</v>
      </c>
      <c r="H111" s="6">
        <f>SUM(H112:H117)</f>
        <v>10814.1</v>
      </c>
      <c r="I111" s="1">
        <f>H111/D111</f>
        <v>0.72792320999454774</v>
      </c>
      <c r="J111" s="6" t="s">
        <v>12</v>
      </c>
      <c r="K111" s="6" t="s">
        <v>12</v>
      </c>
    </row>
    <row r="112" spans="1:11">
      <c r="A112" s="40"/>
      <c r="B112" s="40"/>
      <c r="C112" s="17" t="s">
        <v>13</v>
      </c>
      <c r="D112" s="5">
        <f>SUM(D119)</f>
        <v>14856.1</v>
      </c>
      <c r="E112" s="5">
        <f t="shared" ref="E112:H112" si="22">SUM(E119)</f>
        <v>14856.032660000001</v>
      </c>
      <c r="F112" s="5">
        <f t="shared" si="22"/>
        <v>14818.22926</v>
      </c>
      <c r="G112" s="5">
        <f t="shared" si="22"/>
        <v>14481.058290000001</v>
      </c>
      <c r="H112" s="5">
        <f t="shared" si="22"/>
        <v>10814.1</v>
      </c>
      <c r="I112" s="4">
        <f>H112/D112</f>
        <v>0.72792320999454774</v>
      </c>
      <c r="J112" s="4">
        <f>G112/E112</f>
        <v>0.97475945438585221</v>
      </c>
      <c r="K112" s="4">
        <f>G112/F112</f>
        <v>0.97724620370733828</v>
      </c>
    </row>
    <row r="113" spans="1:11" ht="15" customHeight="1">
      <c r="A113" s="40"/>
      <c r="B113" s="40"/>
      <c r="C113" s="17" t="s">
        <v>14</v>
      </c>
      <c r="D113" s="5"/>
      <c r="E113" s="5"/>
      <c r="F113" s="5"/>
      <c r="G113" s="5"/>
      <c r="H113" s="6"/>
      <c r="I113" s="4"/>
      <c r="J113" s="1"/>
      <c r="K113" s="1"/>
    </row>
    <row r="114" spans="1:11">
      <c r="A114" s="40"/>
      <c r="B114" s="40"/>
      <c r="C114" s="17" t="s">
        <v>15</v>
      </c>
      <c r="D114" s="5"/>
      <c r="E114" s="5"/>
      <c r="F114" s="5"/>
      <c r="G114" s="5"/>
      <c r="H114" s="6"/>
      <c r="I114" s="4"/>
      <c r="J114" s="1"/>
      <c r="K114" s="1"/>
    </row>
    <row r="115" spans="1:11" ht="15" customHeight="1">
      <c r="A115" s="40"/>
      <c r="B115" s="40"/>
      <c r="C115" s="17" t="s">
        <v>16</v>
      </c>
      <c r="D115" s="5"/>
      <c r="E115" s="5"/>
      <c r="F115" s="5"/>
      <c r="G115" s="5"/>
      <c r="H115" s="6"/>
      <c r="I115" s="4"/>
      <c r="J115" s="1"/>
      <c r="K115" s="1"/>
    </row>
    <row r="116" spans="1:11">
      <c r="A116" s="40"/>
      <c r="B116" s="40"/>
      <c r="C116" s="17" t="s">
        <v>17</v>
      </c>
      <c r="D116" s="5"/>
      <c r="E116" s="6" t="s">
        <v>12</v>
      </c>
      <c r="F116" s="6" t="s">
        <v>12</v>
      </c>
      <c r="G116" s="6" t="s">
        <v>12</v>
      </c>
      <c r="H116" s="6"/>
      <c r="I116" s="4"/>
      <c r="J116" s="6" t="s">
        <v>12</v>
      </c>
      <c r="K116" s="6" t="s">
        <v>12</v>
      </c>
    </row>
    <row r="117" spans="1:11">
      <c r="A117" s="40"/>
      <c r="B117" s="40"/>
      <c r="C117" s="17" t="s">
        <v>18</v>
      </c>
      <c r="D117" s="5"/>
      <c r="E117" s="6" t="s">
        <v>12</v>
      </c>
      <c r="F117" s="6" t="s">
        <v>12</v>
      </c>
      <c r="G117" s="6" t="s">
        <v>12</v>
      </c>
      <c r="H117" s="6"/>
      <c r="I117" s="4"/>
      <c r="J117" s="6" t="s">
        <v>12</v>
      </c>
      <c r="K117" s="6" t="s">
        <v>12</v>
      </c>
    </row>
    <row r="118" spans="1:11">
      <c r="A118" s="49" t="s">
        <v>60</v>
      </c>
      <c r="B118" s="49" t="s">
        <v>37</v>
      </c>
      <c r="C118" s="21" t="s">
        <v>11</v>
      </c>
      <c r="D118" s="10">
        <f>SUM(D119:D124)</f>
        <v>14856.1</v>
      </c>
      <c r="E118" s="10" t="s">
        <v>12</v>
      </c>
      <c r="F118" s="10" t="s">
        <v>12</v>
      </c>
      <c r="G118" s="10" t="s">
        <v>12</v>
      </c>
      <c r="H118" s="10">
        <f>SUM(H119:H124)</f>
        <v>10814.1</v>
      </c>
      <c r="I118" s="11">
        <f>H118/D118</f>
        <v>0.72792320999454774</v>
      </c>
      <c r="J118" s="10" t="s">
        <v>12</v>
      </c>
      <c r="K118" s="10" t="s">
        <v>12</v>
      </c>
    </row>
    <row r="119" spans="1:11">
      <c r="A119" s="49"/>
      <c r="B119" s="49"/>
      <c r="C119" s="22" t="s">
        <v>13</v>
      </c>
      <c r="D119" s="12">
        <v>14856.1</v>
      </c>
      <c r="E119" s="12">
        <v>14856.032660000001</v>
      </c>
      <c r="F119" s="12">
        <v>14818.22926</v>
      </c>
      <c r="G119" s="12">
        <v>14481.058290000001</v>
      </c>
      <c r="H119" s="12">
        <v>10814.1</v>
      </c>
      <c r="I119" s="3">
        <f>H119/D119</f>
        <v>0.72792320999454774</v>
      </c>
      <c r="J119" s="3">
        <f>G119/E119</f>
        <v>0.97475945438585221</v>
      </c>
      <c r="K119" s="3">
        <f>G119/F119</f>
        <v>0.97724620370733828</v>
      </c>
    </row>
    <row r="120" spans="1:11" ht="24">
      <c r="A120" s="49"/>
      <c r="B120" s="49"/>
      <c r="C120" s="22" t="s">
        <v>14</v>
      </c>
      <c r="D120" s="12"/>
      <c r="E120" s="12"/>
      <c r="F120" s="12"/>
      <c r="G120" s="12"/>
      <c r="H120" s="10"/>
      <c r="I120" s="3"/>
      <c r="J120" s="11"/>
      <c r="K120" s="11"/>
    </row>
    <row r="121" spans="1:11">
      <c r="A121" s="49"/>
      <c r="B121" s="49"/>
      <c r="C121" s="22" t="s">
        <v>15</v>
      </c>
      <c r="D121" s="12"/>
      <c r="E121" s="12"/>
      <c r="F121" s="12"/>
      <c r="G121" s="12"/>
      <c r="H121" s="10"/>
      <c r="I121" s="3"/>
      <c r="J121" s="11"/>
      <c r="K121" s="11"/>
    </row>
    <row r="122" spans="1:11" ht="36">
      <c r="A122" s="49"/>
      <c r="B122" s="49"/>
      <c r="C122" s="22" t="s">
        <v>16</v>
      </c>
      <c r="D122" s="12"/>
      <c r="E122" s="12"/>
      <c r="F122" s="12"/>
      <c r="G122" s="12"/>
      <c r="H122" s="10"/>
      <c r="I122" s="3"/>
      <c r="J122" s="11"/>
      <c r="K122" s="11"/>
    </row>
    <row r="123" spans="1:11">
      <c r="A123" s="49"/>
      <c r="B123" s="49"/>
      <c r="C123" s="22" t="s">
        <v>17</v>
      </c>
      <c r="D123" s="12"/>
      <c r="E123" s="10" t="s">
        <v>12</v>
      </c>
      <c r="F123" s="10" t="s">
        <v>12</v>
      </c>
      <c r="G123" s="10" t="s">
        <v>12</v>
      </c>
      <c r="H123" s="10"/>
      <c r="I123" s="3"/>
      <c r="J123" s="10" t="s">
        <v>12</v>
      </c>
      <c r="K123" s="10" t="s">
        <v>12</v>
      </c>
    </row>
    <row r="124" spans="1:11">
      <c r="A124" s="49"/>
      <c r="B124" s="49"/>
      <c r="C124" s="22" t="s">
        <v>18</v>
      </c>
      <c r="D124" s="12"/>
      <c r="E124" s="10" t="s">
        <v>12</v>
      </c>
      <c r="F124" s="10" t="s">
        <v>12</v>
      </c>
      <c r="G124" s="10" t="s">
        <v>12</v>
      </c>
      <c r="H124" s="10"/>
      <c r="I124" s="3"/>
      <c r="J124" s="10" t="s">
        <v>12</v>
      </c>
      <c r="K124" s="10" t="s">
        <v>12</v>
      </c>
    </row>
    <row r="125" spans="1:11" ht="15" customHeight="1">
      <c r="A125" s="49" t="s">
        <v>103</v>
      </c>
      <c r="B125" s="40" t="s">
        <v>30</v>
      </c>
      <c r="C125" s="16" t="s">
        <v>11</v>
      </c>
      <c r="D125" s="6">
        <f>SUM(D126:D131)</f>
        <v>1016</v>
      </c>
      <c r="E125" s="6" t="s">
        <v>12</v>
      </c>
      <c r="F125" s="6" t="s">
        <v>12</v>
      </c>
      <c r="G125" s="6" t="s">
        <v>12</v>
      </c>
      <c r="H125" s="6">
        <f>SUM(H126:H131)</f>
        <v>1014.59894</v>
      </c>
      <c r="I125" s="1">
        <f>H125/D125</f>
        <v>0.99862100393700781</v>
      </c>
      <c r="J125" s="6" t="s">
        <v>12</v>
      </c>
      <c r="K125" s="6" t="s">
        <v>12</v>
      </c>
    </row>
    <row r="126" spans="1:11">
      <c r="A126" s="49"/>
      <c r="B126" s="40"/>
      <c r="C126" s="17" t="s">
        <v>13</v>
      </c>
      <c r="D126" s="5">
        <f>SUM(D133)</f>
        <v>1016</v>
      </c>
      <c r="E126" s="5">
        <f t="shared" ref="E126:H126" si="23">SUM(E133)</f>
        <v>1016</v>
      </c>
      <c r="F126" s="5">
        <f t="shared" si="23"/>
        <v>1015.72394</v>
      </c>
      <c r="G126" s="5">
        <f t="shared" si="23"/>
        <v>1014.59894</v>
      </c>
      <c r="H126" s="5">
        <f t="shared" si="23"/>
        <v>1014.59894</v>
      </c>
      <c r="I126" s="4">
        <f>H126/D126</f>
        <v>0.99862100393700781</v>
      </c>
      <c r="J126" s="4">
        <f>G126/E126</f>
        <v>0.99862100393700781</v>
      </c>
      <c r="K126" s="4">
        <f>G126/F126</f>
        <v>0.99889241559079522</v>
      </c>
    </row>
    <row r="127" spans="1:11" ht="15" customHeight="1">
      <c r="A127" s="49"/>
      <c r="B127" s="40"/>
      <c r="C127" s="17" t="s">
        <v>14</v>
      </c>
      <c r="D127" s="5"/>
      <c r="E127" s="5"/>
      <c r="F127" s="5"/>
      <c r="G127" s="5"/>
      <c r="H127" s="6"/>
      <c r="I127" s="4"/>
      <c r="J127" s="4"/>
      <c r="K127" s="1"/>
    </row>
    <row r="128" spans="1:11">
      <c r="A128" s="49"/>
      <c r="B128" s="40"/>
      <c r="C128" s="17" t="s">
        <v>15</v>
      </c>
      <c r="D128" s="5"/>
      <c r="E128" s="5"/>
      <c r="F128" s="5"/>
      <c r="G128" s="5"/>
      <c r="H128" s="6"/>
      <c r="I128" s="4"/>
      <c r="J128" s="4"/>
      <c r="K128" s="1"/>
    </row>
    <row r="129" spans="1:11" ht="15" customHeight="1">
      <c r="A129" s="49"/>
      <c r="B129" s="40"/>
      <c r="C129" s="17" t="s">
        <v>16</v>
      </c>
      <c r="D129" s="5"/>
      <c r="E129" s="5"/>
      <c r="F129" s="5"/>
      <c r="G129" s="5"/>
      <c r="H129" s="6"/>
      <c r="I129" s="4"/>
      <c r="J129" s="4"/>
      <c r="K129" s="1"/>
    </row>
    <row r="130" spans="1:11">
      <c r="A130" s="49"/>
      <c r="B130" s="40"/>
      <c r="C130" s="17" t="s">
        <v>17</v>
      </c>
      <c r="D130" s="5"/>
      <c r="E130" s="6" t="s">
        <v>12</v>
      </c>
      <c r="F130" s="6" t="s">
        <v>12</v>
      </c>
      <c r="G130" s="6" t="s">
        <v>12</v>
      </c>
      <c r="H130" s="5"/>
      <c r="I130" s="4"/>
      <c r="J130" s="6" t="s">
        <v>12</v>
      </c>
      <c r="K130" s="6" t="s">
        <v>12</v>
      </c>
    </row>
    <row r="131" spans="1:11">
      <c r="A131" s="49"/>
      <c r="B131" s="40"/>
      <c r="C131" s="17" t="s">
        <v>18</v>
      </c>
      <c r="D131" s="5"/>
      <c r="E131" s="6" t="s">
        <v>12</v>
      </c>
      <c r="F131" s="6" t="s">
        <v>12</v>
      </c>
      <c r="G131" s="6" t="s">
        <v>12</v>
      </c>
      <c r="H131" s="5"/>
      <c r="I131" s="4"/>
      <c r="J131" s="6" t="s">
        <v>12</v>
      </c>
      <c r="K131" s="6" t="s">
        <v>12</v>
      </c>
    </row>
    <row r="132" spans="1:11">
      <c r="A132" s="40" t="s">
        <v>61</v>
      </c>
      <c r="B132" s="40" t="s">
        <v>30</v>
      </c>
      <c r="C132" s="16" t="s">
        <v>11</v>
      </c>
      <c r="D132" s="6">
        <f>SUM(D133:D138)</f>
        <v>1016</v>
      </c>
      <c r="E132" s="6" t="s">
        <v>12</v>
      </c>
      <c r="F132" s="6" t="s">
        <v>12</v>
      </c>
      <c r="G132" s="6" t="s">
        <v>12</v>
      </c>
      <c r="H132" s="6">
        <f>SUM(H133:H138)</f>
        <v>1014.59894</v>
      </c>
      <c r="I132" s="1">
        <f>H132/D132</f>
        <v>0.99862100393700781</v>
      </c>
      <c r="J132" s="6" t="s">
        <v>12</v>
      </c>
      <c r="K132" s="6" t="s">
        <v>12</v>
      </c>
    </row>
    <row r="133" spans="1:11">
      <c r="A133" s="40"/>
      <c r="B133" s="40"/>
      <c r="C133" s="17" t="s">
        <v>13</v>
      </c>
      <c r="D133" s="5">
        <v>1016</v>
      </c>
      <c r="E133" s="5">
        <v>1016</v>
      </c>
      <c r="F133" s="5">
        <v>1015.72394</v>
      </c>
      <c r="G133" s="5">
        <v>1014.59894</v>
      </c>
      <c r="H133" s="5">
        <v>1014.59894</v>
      </c>
      <c r="I133" s="4">
        <f>H133/D133</f>
        <v>0.99862100393700781</v>
      </c>
      <c r="J133" s="4">
        <f>G133/E133</f>
        <v>0.99862100393700781</v>
      </c>
      <c r="K133" s="4">
        <f>G133/F133</f>
        <v>0.99889241559079522</v>
      </c>
    </row>
    <row r="134" spans="1:11" ht="24">
      <c r="A134" s="40"/>
      <c r="B134" s="40"/>
      <c r="C134" s="17" t="s">
        <v>14</v>
      </c>
      <c r="D134" s="5"/>
      <c r="E134" s="5"/>
      <c r="F134" s="5"/>
      <c r="G134" s="5"/>
      <c r="H134" s="6"/>
      <c r="I134" s="4"/>
      <c r="J134" s="4"/>
      <c r="K134" s="1"/>
    </row>
    <row r="135" spans="1:11">
      <c r="A135" s="40"/>
      <c r="B135" s="40"/>
      <c r="C135" s="17" t="s">
        <v>15</v>
      </c>
      <c r="D135" s="5"/>
      <c r="E135" s="5"/>
      <c r="F135" s="5"/>
      <c r="G135" s="5"/>
      <c r="H135" s="6"/>
      <c r="I135" s="4"/>
      <c r="J135" s="4"/>
      <c r="K135" s="1"/>
    </row>
    <row r="136" spans="1:11" ht="36">
      <c r="A136" s="40"/>
      <c r="B136" s="40"/>
      <c r="C136" s="17" t="s">
        <v>16</v>
      </c>
      <c r="D136" s="5"/>
      <c r="E136" s="5"/>
      <c r="F136" s="5"/>
      <c r="G136" s="5"/>
      <c r="H136" s="6"/>
      <c r="I136" s="4"/>
      <c r="J136" s="4"/>
      <c r="K136" s="1"/>
    </row>
    <row r="137" spans="1:11">
      <c r="A137" s="40"/>
      <c r="B137" s="40"/>
      <c r="C137" s="17" t="s">
        <v>17</v>
      </c>
      <c r="D137" s="5"/>
      <c r="E137" s="6" t="s">
        <v>12</v>
      </c>
      <c r="F137" s="6" t="s">
        <v>12</v>
      </c>
      <c r="G137" s="6" t="s">
        <v>12</v>
      </c>
      <c r="H137" s="5"/>
      <c r="I137" s="4"/>
      <c r="J137" s="6" t="s">
        <v>12</v>
      </c>
      <c r="K137" s="6" t="s">
        <v>12</v>
      </c>
    </row>
    <row r="138" spans="1:11" ht="15.75" customHeight="1">
      <c r="A138" s="40"/>
      <c r="B138" s="40"/>
      <c r="C138" s="17" t="s">
        <v>18</v>
      </c>
      <c r="D138" s="5"/>
      <c r="E138" s="6" t="s">
        <v>12</v>
      </c>
      <c r="F138" s="6" t="s">
        <v>12</v>
      </c>
      <c r="G138" s="6" t="s">
        <v>12</v>
      </c>
      <c r="H138" s="5"/>
      <c r="I138" s="4"/>
      <c r="J138" s="6" t="s">
        <v>12</v>
      </c>
      <c r="K138" s="6" t="s">
        <v>12</v>
      </c>
    </row>
    <row r="139" spans="1:11" ht="15" customHeight="1">
      <c r="A139" s="49" t="s">
        <v>104</v>
      </c>
      <c r="B139" s="40" t="s">
        <v>105</v>
      </c>
      <c r="C139" s="16" t="s">
        <v>11</v>
      </c>
      <c r="D139" s="6">
        <f>SUM(D140:D145)</f>
        <v>79900</v>
      </c>
      <c r="E139" s="6" t="s">
        <v>12</v>
      </c>
      <c r="F139" s="6" t="s">
        <v>12</v>
      </c>
      <c r="G139" s="6" t="s">
        <v>12</v>
      </c>
      <c r="H139" s="6">
        <f>SUM(H140:H145)</f>
        <v>126750</v>
      </c>
      <c r="I139" s="1">
        <f>H139/D139</f>
        <v>1.5863579474342928</v>
      </c>
      <c r="J139" s="6" t="s">
        <v>12</v>
      </c>
      <c r="K139" s="6" t="s">
        <v>12</v>
      </c>
    </row>
    <row r="140" spans="1:11">
      <c r="A140" s="49"/>
      <c r="B140" s="40"/>
      <c r="C140" s="17" t="s">
        <v>13</v>
      </c>
      <c r="D140" s="5"/>
      <c r="E140" s="6" t="s">
        <v>12</v>
      </c>
      <c r="F140" s="6" t="s">
        <v>12</v>
      </c>
      <c r="G140" s="5"/>
      <c r="H140" s="5"/>
      <c r="I140" s="1"/>
      <c r="J140" s="4"/>
      <c r="K140" s="4"/>
    </row>
    <row r="141" spans="1:11" ht="15" customHeight="1">
      <c r="A141" s="49"/>
      <c r="B141" s="40"/>
      <c r="C141" s="17" t="s">
        <v>14</v>
      </c>
      <c r="D141" s="5"/>
      <c r="E141" s="5"/>
      <c r="F141" s="5"/>
      <c r="G141" s="5"/>
      <c r="H141" s="6"/>
      <c r="I141" s="1"/>
      <c r="J141" s="4"/>
      <c r="K141" s="1"/>
    </row>
    <row r="142" spans="1:11">
      <c r="A142" s="49"/>
      <c r="B142" s="40"/>
      <c r="C142" s="17" t="s">
        <v>15</v>
      </c>
      <c r="D142" s="5"/>
      <c r="E142" s="5"/>
      <c r="F142" s="5"/>
      <c r="G142" s="5"/>
      <c r="H142" s="6"/>
      <c r="I142" s="1"/>
      <c r="J142" s="4"/>
      <c r="K142" s="1"/>
    </row>
    <row r="143" spans="1:11" ht="15" customHeight="1">
      <c r="A143" s="49"/>
      <c r="B143" s="40"/>
      <c r="C143" s="17" t="s">
        <v>16</v>
      </c>
      <c r="D143" s="5"/>
      <c r="E143" s="5"/>
      <c r="F143" s="5"/>
      <c r="G143" s="5"/>
      <c r="H143" s="6"/>
      <c r="I143" s="1"/>
      <c r="J143" s="4"/>
      <c r="K143" s="1"/>
    </row>
    <row r="144" spans="1:11">
      <c r="A144" s="49"/>
      <c r="B144" s="40"/>
      <c r="C144" s="17" t="s">
        <v>17</v>
      </c>
      <c r="D144" s="5"/>
      <c r="E144" s="6" t="s">
        <v>12</v>
      </c>
      <c r="F144" s="6" t="s">
        <v>12</v>
      </c>
      <c r="G144" s="6" t="s">
        <v>12</v>
      </c>
      <c r="H144" s="5"/>
      <c r="I144" s="1"/>
      <c r="J144" s="6" t="s">
        <v>12</v>
      </c>
      <c r="K144" s="6" t="s">
        <v>12</v>
      </c>
    </row>
    <row r="145" spans="1:11">
      <c r="A145" s="49"/>
      <c r="B145" s="40"/>
      <c r="C145" s="17" t="s">
        <v>18</v>
      </c>
      <c r="D145" s="5">
        <v>79900</v>
      </c>
      <c r="E145" s="6" t="s">
        <v>12</v>
      </c>
      <c r="F145" s="6" t="s">
        <v>12</v>
      </c>
      <c r="G145" s="6" t="s">
        <v>12</v>
      </c>
      <c r="H145" s="5">
        <v>126750</v>
      </c>
      <c r="I145" s="4">
        <f t="shared" ref="I140:I145" si="24">H145/D145</f>
        <v>1.5863579474342928</v>
      </c>
      <c r="J145" s="6" t="s">
        <v>12</v>
      </c>
      <c r="K145" s="6" t="s">
        <v>12</v>
      </c>
    </row>
    <row r="146" spans="1:11">
      <c r="A146" s="40" t="s">
        <v>68</v>
      </c>
      <c r="B146" s="40" t="s">
        <v>30</v>
      </c>
      <c r="C146" s="16" t="s">
        <v>11</v>
      </c>
      <c r="D146" s="6">
        <f>SUM(D147:D152)</f>
        <v>52565.1</v>
      </c>
      <c r="E146" s="6" t="s">
        <v>12</v>
      </c>
      <c r="F146" s="6" t="s">
        <v>12</v>
      </c>
      <c r="G146" s="6" t="s">
        <v>12</v>
      </c>
      <c r="H146" s="6">
        <f>SUM(H147:H152)</f>
        <v>51118</v>
      </c>
      <c r="I146" s="1">
        <f>H146/D146</f>
        <v>0.97247032727037519</v>
      </c>
      <c r="J146" s="6" t="s">
        <v>12</v>
      </c>
      <c r="K146" s="6" t="s">
        <v>12</v>
      </c>
    </row>
    <row r="147" spans="1:11">
      <c r="A147" s="40"/>
      <c r="B147" s="40"/>
      <c r="C147" s="17" t="s">
        <v>13</v>
      </c>
      <c r="D147" s="5">
        <f>SUM(D154)</f>
        <v>52565.1</v>
      </c>
      <c r="E147" s="5">
        <f>SUM(E154)</f>
        <v>52565.0789</v>
      </c>
      <c r="F147" s="5">
        <f t="shared" ref="F147" si="25">SUM(F154)</f>
        <v>52565.0789</v>
      </c>
      <c r="G147" s="5">
        <f>SUM(G154)</f>
        <v>51118.01496</v>
      </c>
      <c r="H147" s="5">
        <f>SUM(H154)</f>
        <v>51118</v>
      </c>
      <c r="I147" s="4">
        <f>H147/D147</f>
        <v>0.97247032727037519</v>
      </c>
      <c r="J147" s="4">
        <f>G147/E147</f>
        <v>0.97247100222653715</v>
      </c>
      <c r="K147" s="4">
        <f>G147/F147</f>
        <v>0.97247100222653715</v>
      </c>
    </row>
    <row r="148" spans="1:11" ht="24">
      <c r="A148" s="40"/>
      <c r="B148" s="40"/>
      <c r="C148" s="17" t="s">
        <v>14</v>
      </c>
      <c r="D148" s="5"/>
      <c r="E148" s="5"/>
      <c r="F148" s="5"/>
      <c r="G148" s="5"/>
      <c r="H148" s="6"/>
      <c r="I148" s="4"/>
      <c r="J148" s="4"/>
      <c r="K148" s="1"/>
    </row>
    <row r="149" spans="1:11">
      <c r="A149" s="40"/>
      <c r="B149" s="40"/>
      <c r="C149" s="17" t="s">
        <v>15</v>
      </c>
      <c r="D149" s="5"/>
      <c r="E149" s="5"/>
      <c r="F149" s="5"/>
      <c r="G149" s="5"/>
      <c r="H149" s="6"/>
      <c r="I149" s="4"/>
      <c r="J149" s="4"/>
      <c r="K149" s="1"/>
    </row>
    <row r="150" spans="1:11" ht="36">
      <c r="A150" s="40"/>
      <c r="B150" s="40"/>
      <c r="C150" s="17" t="s">
        <v>16</v>
      </c>
      <c r="D150" s="5"/>
      <c r="E150" s="5"/>
      <c r="F150" s="5"/>
      <c r="G150" s="5"/>
      <c r="H150" s="6"/>
      <c r="I150" s="4"/>
      <c r="J150" s="4"/>
      <c r="K150" s="1"/>
    </row>
    <row r="151" spans="1:11">
      <c r="A151" s="40"/>
      <c r="B151" s="40"/>
      <c r="C151" s="17" t="s">
        <v>17</v>
      </c>
      <c r="D151" s="5"/>
      <c r="E151" s="6" t="s">
        <v>12</v>
      </c>
      <c r="F151" s="6" t="s">
        <v>12</v>
      </c>
      <c r="G151" s="6" t="s">
        <v>12</v>
      </c>
      <c r="H151" s="5"/>
      <c r="I151" s="4"/>
      <c r="J151" s="6" t="s">
        <v>12</v>
      </c>
      <c r="K151" s="6" t="s">
        <v>12</v>
      </c>
    </row>
    <row r="152" spans="1:11">
      <c r="A152" s="40"/>
      <c r="B152" s="40"/>
      <c r="C152" s="17" t="s">
        <v>18</v>
      </c>
      <c r="D152" s="5"/>
      <c r="E152" s="6" t="s">
        <v>12</v>
      </c>
      <c r="F152" s="6" t="s">
        <v>12</v>
      </c>
      <c r="G152" s="6" t="s">
        <v>12</v>
      </c>
      <c r="H152" s="5"/>
      <c r="I152" s="4"/>
      <c r="J152" s="6" t="s">
        <v>12</v>
      </c>
      <c r="K152" s="6" t="s">
        <v>12</v>
      </c>
    </row>
    <row r="153" spans="1:11" ht="15" customHeight="1">
      <c r="A153" s="54" t="s">
        <v>69</v>
      </c>
      <c r="B153" s="54" t="s">
        <v>30</v>
      </c>
      <c r="C153" s="16" t="s">
        <v>11</v>
      </c>
      <c r="D153" s="6">
        <f>D154+D156+D158</f>
        <v>52565.1</v>
      </c>
      <c r="E153" s="6" t="s">
        <v>12</v>
      </c>
      <c r="F153" s="6" t="s">
        <v>12</v>
      </c>
      <c r="G153" s="6" t="s">
        <v>12</v>
      </c>
      <c r="H153" s="6">
        <f>H154+H156+H158</f>
        <v>51118</v>
      </c>
      <c r="I153" s="1">
        <f>H153/D153</f>
        <v>0.97247032727037519</v>
      </c>
      <c r="J153" s="6" t="s">
        <v>12</v>
      </c>
      <c r="K153" s="6" t="s">
        <v>12</v>
      </c>
    </row>
    <row r="154" spans="1:11">
      <c r="A154" s="55"/>
      <c r="B154" s="55"/>
      <c r="C154" s="17" t="s">
        <v>13</v>
      </c>
      <c r="D154" s="5">
        <v>52565.1</v>
      </c>
      <c r="E154" s="5">
        <v>52565.0789</v>
      </c>
      <c r="F154" s="5">
        <v>52565.0789</v>
      </c>
      <c r="G154" s="5">
        <v>51118.01496</v>
      </c>
      <c r="H154" s="5">
        <v>51118</v>
      </c>
      <c r="I154" s="4">
        <f>H154/D154</f>
        <v>0.97247032727037519</v>
      </c>
      <c r="J154" s="4">
        <f>G154/E154</f>
        <v>0.97247100222653715</v>
      </c>
      <c r="K154" s="4">
        <f>G154/F154</f>
        <v>0.97247100222653715</v>
      </c>
    </row>
    <row r="155" spans="1:11" ht="24">
      <c r="A155" s="55"/>
      <c r="B155" s="55"/>
      <c r="C155" s="17" t="s">
        <v>14</v>
      </c>
      <c r="D155" s="5"/>
      <c r="E155" s="5"/>
      <c r="F155" s="5"/>
      <c r="G155" s="5"/>
      <c r="H155" s="6"/>
      <c r="I155" s="4"/>
      <c r="J155" s="4"/>
      <c r="K155" s="1"/>
    </row>
    <row r="156" spans="1:11">
      <c r="A156" s="55"/>
      <c r="B156" s="55"/>
      <c r="C156" s="17" t="s">
        <v>15</v>
      </c>
      <c r="D156" s="5"/>
      <c r="E156" s="5"/>
      <c r="F156" s="5"/>
      <c r="G156" s="5"/>
      <c r="H156" s="6"/>
      <c r="I156" s="4"/>
      <c r="J156" s="4"/>
      <c r="K156" s="1"/>
    </row>
    <row r="157" spans="1:11" ht="36">
      <c r="A157" s="55"/>
      <c r="B157" s="55"/>
      <c r="C157" s="17" t="s">
        <v>16</v>
      </c>
      <c r="D157" s="5"/>
      <c r="E157" s="5"/>
      <c r="F157" s="5"/>
      <c r="G157" s="5"/>
      <c r="H157" s="6"/>
      <c r="I157" s="4"/>
      <c r="J157" s="4"/>
      <c r="K157" s="1"/>
    </row>
    <row r="158" spans="1:11">
      <c r="A158" s="55"/>
      <c r="B158" s="55"/>
      <c r="C158" s="17" t="s">
        <v>17</v>
      </c>
      <c r="D158" s="5"/>
      <c r="E158" s="6" t="s">
        <v>12</v>
      </c>
      <c r="F158" s="6" t="s">
        <v>12</v>
      </c>
      <c r="G158" s="6" t="s">
        <v>12</v>
      </c>
      <c r="H158" s="5"/>
      <c r="I158" s="4"/>
      <c r="J158" s="6" t="s">
        <v>12</v>
      </c>
      <c r="K158" s="6" t="s">
        <v>12</v>
      </c>
    </row>
    <row r="159" spans="1:11">
      <c r="A159" s="40" t="s">
        <v>85</v>
      </c>
      <c r="B159" s="40"/>
      <c r="C159" s="16" t="s">
        <v>11</v>
      </c>
      <c r="D159" s="6">
        <f>SUM(D160:D165)</f>
        <v>284853.40000000002</v>
      </c>
      <c r="E159" s="6" t="s">
        <v>12</v>
      </c>
      <c r="F159" s="6" t="s">
        <v>12</v>
      </c>
      <c r="G159" s="6" t="s">
        <v>12</v>
      </c>
      <c r="H159" s="6">
        <f>SUM(H160:H165)</f>
        <v>284853.39600000001</v>
      </c>
      <c r="I159" s="1">
        <f>H159/D159</f>
        <v>0.99999998595768902</v>
      </c>
      <c r="J159" s="6" t="s">
        <v>12</v>
      </c>
      <c r="K159" s="6" t="s">
        <v>12</v>
      </c>
    </row>
    <row r="160" spans="1:11" ht="15" customHeight="1">
      <c r="A160" s="40"/>
      <c r="B160" s="40"/>
      <c r="C160" s="17" t="s">
        <v>13</v>
      </c>
      <c r="D160" s="5">
        <v>284853.40000000002</v>
      </c>
      <c r="E160" s="5">
        <v>284853.40000000002</v>
      </c>
      <c r="F160" s="5">
        <v>284853.40000000002</v>
      </c>
      <c r="G160" s="5">
        <v>284853.39600000001</v>
      </c>
      <c r="H160" s="5">
        <v>284853.39600000001</v>
      </c>
      <c r="I160" s="4">
        <f>H160/D160</f>
        <v>0.99999998595768902</v>
      </c>
      <c r="J160" s="4">
        <f>G160/E160</f>
        <v>0.99999998595768902</v>
      </c>
      <c r="K160" s="4">
        <f>G160/F160</f>
        <v>0.99999998595768902</v>
      </c>
    </row>
    <row r="161" spans="1:11" ht="24">
      <c r="A161" s="40"/>
      <c r="B161" s="40"/>
      <c r="C161" s="17" t="s">
        <v>14</v>
      </c>
      <c r="D161" s="5"/>
      <c r="E161" s="5"/>
      <c r="F161" s="5"/>
      <c r="G161" s="5"/>
      <c r="H161" s="6"/>
      <c r="I161" s="4"/>
      <c r="J161" s="4"/>
      <c r="K161" s="1"/>
    </row>
    <row r="162" spans="1:11">
      <c r="A162" s="40"/>
      <c r="B162" s="40"/>
      <c r="C162" s="17" t="s">
        <v>15</v>
      </c>
      <c r="D162" s="5"/>
      <c r="E162" s="5"/>
      <c r="F162" s="5"/>
      <c r="G162" s="5"/>
      <c r="H162" s="6"/>
      <c r="I162" s="4"/>
      <c r="J162" s="4"/>
      <c r="K162" s="1"/>
    </row>
    <row r="163" spans="1:11" ht="36">
      <c r="A163" s="40"/>
      <c r="B163" s="40"/>
      <c r="C163" s="17" t="s">
        <v>16</v>
      </c>
      <c r="D163" s="5"/>
      <c r="E163" s="5"/>
      <c r="F163" s="5"/>
      <c r="G163" s="5"/>
      <c r="H163" s="6"/>
      <c r="I163" s="4"/>
      <c r="J163" s="4"/>
      <c r="K163" s="1"/>
    </row>
    <row r="164" spans="1:11">
      <c r="A164" s="40"/>
      <c r="B164" s="40"/>
      <c r="C164" s="17" t="s">
        <v>17</v>
      </c>
      <c r="D164" s="5"/>
      <c r="E164" s="6" t="s">
        <v>12</v>
      </c>
      <c r="F164" s="6" t="s">
        <v>12</v>
      </c>
      <c r="G164" s="6" t="s">
        <v>12</v>
      </c>
      <c r="H164" s="5"/>
      <c r="I164" s="4"/>
      <c r="J164" s="6" t="s">
        <v>12</v>
      </c>
      <c r="K164" s="6" t="s">
        <v>12</v>
      </c>
    </row>
    <row r="165" spans="1:11">
      <c r="A165" s="40"/>
      <c r="B165" s="40"/>
      <c r="C165" s="17" t="s">
        <v>18</v>
      </c>
      <c r="D165" s="5"/>
      <c r="E165" s="6" t="s">
        <v>12</v>
      </c>
      <c r="F165" s="6" t="s">
        <v>12</v>
      </c>
      <c r="G165" s="6" t="s">
        <v>12</v>
      </c>
      <c r="H165" s="5"/>
      <c r="I165" s="4"/>
      <c r="J165" s="6" t="s">
        <v>12</v>
      </c>
      <c r="K165" s="6" t="s">
        <v>12</v>
      </c>
    </row>
    <row r="166" spans="1:11">
      <c r="A166" s="40"/>
      <c r="B166" s="40"/>
      <c r="C166" s="17" t="s">
        <v>18</v>
      </c>
      <c r="D166" s="5"/>
      <c r="E166" s="6" t="s">
        <v>12</v>
      </c>
      <c r="F166" s="6" t="s">
        <v>12</v>
      </c>
      <c r="G166" s="6" t="s">
        <v>12</v>
      </c>
      <c r="H166" s="5"/>
      <c r="I166" s="4"/>
      <c r="J166" s="6" t="s">
        <v>12</v>
      </c>
      <c r="K166" s="6" t="s">
        <v>12</v>
      </c>
    </row>
    <row r="167" spans="1:11">
      <c r="A167" s="40" t="s">
        <v>78</v>
      </c>
      <c r="B167" s="40" t="s">
        <v>30</v>
      </c>
      <c r="C167" s="16" t="s">
        <v>11</v>
      </c>
      <c r="D167" s="6">
        <f>SUM(D168:D173)</f>
        <v>175000</v>
      </c>
      <c r="E167" s="6" t="s">
        <v>12</v>
      </c>
      <c r="F167" s="6" t="s">
        <v>12</v>
      </c>
      <c r="G167" s="6" t="s">
        <v>12</v>
      </c>
      <c r="H167" s="6">
        <f>SUM(H168:H173)</f>
        <v>175000</v>
      </c>
      <c r="I167" s="1">
        <f>H167/D167</f>
        <v>1</v>
      </c>
      <c r="J167" s="6" t="s">
        <v>12</v>
      </c>
      <c r="K167" s="6" t="s">
        <v>12</v>
      </c>
    </row>
    <row r="168" spans="1:11">
      <c r="A168" s="40"/>
      <c r="B168" s="40"/>
      <c r="C168" s="17" t="s">
        <v>13</v>
      </c>
      <c r="D168" s="5">
        <f>D175</f>
        <v>175000</v>
      </c>
      <c r="E168" s="5">
        <f t="shared" ref="E168:G168" si="26">E175</f>
        <v>175000</v>
      </c>
      <c r="F168" s="5">
        <f t="shared" si="26"/>
        <v>175000</v>
      </c>
      <c r="G168" s="5">
        <f t="shared" si="26"/>
        <v>175000</v>
      </c>
      <c r="H168" s="5">
        <f t="shared" ref="H168" si="27">SUM(H175)</f>
        <v>175000</v>
      </c>
      <c r="I168" s="4">
        <f>H168/D168</f>
        <v>1</v>
      </c>
      <c r="J168" s="4">
        <f>G168/E168</f>
        <v>1</v>
      </c>
      <c r="K168" s="4">
        <f>G168/F168</f>
        <v>1</v>
      </c>
    </row>
    <row r="169" spans="1:11" ht="24">
      <c r="A169" s="40"/>
      <c r="B169" s="40"/>
      <c r="C169" s="17" t="s">
        <v>14</v>
      </c>
      <c r="D169" s="5"/>
      <c r="E169" s="5"/>
      <c r="F169" s="5"/>
      <c r="G169" s="5"/>
      <c r="H169" s="6"/>
      <c r="I169" s="4"/>
      <c r="J169" s="4"/>
      <c r="K169" s="1"/>
    </row>
    <row r="170" spans="1:11">
      <c r="A170" s="40"/>
      <c r="B170" s="40"/>
      <c r="C170" s="17" t="s">
        <v>15</v>
      </c>
      <c r="D170" s="5"/>
      <c r="E170" s="5"/>
      <c r="F170" s="5"/>
      <c r="G170" s="5"/>
      <c r="H170" s="6"/>
      <c r="I170" s="4"/>
      <c r="J170" s="4"/>
      <c r="K170" s="1"/>
    </row>
    <row r="171" spans="1:11" ht="36">
      <c r="A171" s="40"/>
      <c r="B171" s="40"/>
      <c r="C171" s="17" t="s">
        <v>16</v>
      </c>
      <c r="D171" s="5"/>
      <c r="E171" s="5"/>
      <c r="F171" s="5"/>
      <c r="G171" s="5"/>
      <c r="H171" s="6"/>
      <c r="I171" s="4"/>
      <c r="J171" s="4"/>
      <c r="K171" s="1"/>
    </row>
    <row r="172" spans="1:11">
      <c r="A172" s="40"/>
      <c r="B172" s="40"/>
      <c r="C172" s="17" t="s">
        <v>17</v>
      </c>
      <c r="D172" s="5"/>
      <c r="E172" s="6" t="s">
        <v>12</v>
      </c>
      <c r="F172" s="6" t="s">
        <v>12</v>
      </c>
      <c r="G172" s="6" t="s">
        <v>12</v>
      </c>
      <c r="H172" s="5"/>
      <c r="I172" s="4"/>
      <c r="J172" s="6" t="s">
        <v>12</v>
      </c>
      <c r="K172" s="6" t="s">
        <v>12</v>
      </c>
    </row>
    <row r="173" spans="1:11">
      <c r="A173" s="40"/>
      <c r="B173" s="40"/>
      <c r="C173" s="17" t="s">
        <v>18</v>
      </c>
      <c r="D173" s="6"/>
      <c r="E173" s="6" t="s">
        <v>12</v>
      </c>
      <c r="F173" s="6" t="s">
        <v>12</v>
      </c>
      <c r="G173" s="6" t="s">
        <v>12</v>
      </c>
      <c r="H173" s="6"/>
      <c r="I173" s="1"/>
      <c r="J173" s="6" t="s">
        <v>12</v>
      </c>
      <c r="K173" s="6" t="s">
        <v>12</v>
      </c>
    </row>
    <row r="174" spans="1:11" ht="15" customHeight="1">
      <c r="A174" s="54" t="s">
        <v>79</v>
      </c>
      <c r="B174" s="54" t="s">
        <v>30</v>
      </c>
      <c r="C174" s="16" t="s">
        <v>11</v>
      </c>
      <c r="D174" s="6">
        <f>D175+D177+D179</f>
        <v>175000</v>
      </c>
      <c r="E174" s="6" t="s">
        <v>12</v>
      </c>
      <c r="F174" s="6" t="s">
        <v>12</v>
      </c>
      <c r="G174" s="6" t="s">
        <v>12</v>
      </c>
      <c r="H174" s="6">
        <f>SUM(H175:H211)</f>
        <v>698668.39199999999</v>
      </c>
      <c r="I174" s="1">
        <f>H174/D174</f>
        <v>3.9923908114285713</v>
      </c>
      <c r="J174" s="6" t="s">
        <v>12</v>
      </c>
      <c r="K174" s="6" t="s">
        <v>12</v>
      </c>
    </row>
    <row r="175" spans="1:11">
      <c r="A175" s="55"/>
      <c r="B175" s="55"/>
      <c r="C175" s="17" t="s">
        <v>13</v>
      </c>
      <c r="D175" s="5">
        <v>175000</v>
      </c>
      <c r="E175" s="5">
        <v>175000</v>
      </c>
      <c r="F175" s="5">
        <v>175000</v>
      </c>
      <c r="G175" s="5">
        <v>175000</v>
      </c>
      <c r="H175" s="5">
        <v>175000</v>
      </c>
      <c r="I175" s="4">
        <f>H175/D175</f>
        <v>1</v>
      </c>
      <c r="J175" s="4">
        <f>G175/E175</f>
        <v>1</v>
      </c>
      <c r="K175" s="4">
        <f>G175/F175</f>
        <v>1</v>
      </c>
    </row>
    <row r="176" spans="1:11" ht="24">
      <c r="A176" s="55"/>
      <c r="B176" s="55"/>
      <c r="C176" s="17" t="s">
        <v>14</v>
      </c>
      <c r="D176" s="5"/>
      <c r="E176" s="5"/>
      <c r="F176" s="5"/>
      <c r="G176" s="5"/>
      <c r="H176" s="6"/>
      <c r="I176" s="4"/>
      <c r="J176" s="4"/>
      <c r="K176" s="1"/>
    </row>
    <row r="177" spans="1:11">
      <c r="A177" s="55"/>
      <c r="B177" s="55"/>
      <c r="C177" s="17" t="s">
        <v>15</v>
      </c>
      <c r="D177" s="5"/>
      <c r="E177" s="5"/>
      <c r="F177" s="5"/>
      <c r="G177" s="5"/>
      <c r="H177" s="6"/>
      <c r="I177" s="4"/>
      <c r="J177" s="4"/>
      <c r="K177" s="1"/>
    </row>
    <row r="178" spans="1:11" ht="36">
      <c r="A178" s="55"/>
      <c r="B178" s="55"/>
      <c r="C178" s="17" t="s">
        <v>16</v>
      </c>
      <c r="D178" s="5"/>
      <c r="E178" s="5"/>
      <c r="F178" s="5"/>
      <c r="G178" s="5"/>
      <c r="H178" s="6"/>
      <c r="I178" s="4"/>
      <c r="J178" s="4"/>
      <c r="K178" s="1"/>
    </row>
    <row r="179" spans="1:11">
      <c r="A179" s="55"/>
      <c r="B179" s="55"/>
      <c r="C179" s="17" t="s">
        <v>17</v>
      </c>
      <c r="D179" s="5"/>
      <c r="E179" s="6" t="s">
        <v>12</v>
      </c>
      <c r="F179" s="6" t="s">
        <v>12</v>
      </c>
      <c r="G179" s="6" t="s">
        <v>12</v>
      </c>
      <c r="H179" s="5"/>
      <c r="I179" s="4"/>
      <c r="J179" s="6" t="s">
        <v>12</v>
      </c>
      <c r="K179" s="6" t="s">
        <v>12</v>
      </c>
    </row>
    <row r="180" spans="1:11">
      <c r="A180" s="56"/>
      <c r="B180" s="56"/>
      <c r="C180" s="17" t="s">
        <v>18</v>
      </c>
      <c r="D180" s="6"/>
      <c r="E180" s="6" t="s">
        <v>12</v>
      </c>
      <c r="F180" s="6" t="s">
        <v>12</v>
      </c>
      <c r="G180" s="6" t="s">
        <v>12</v>
      </c>
      <c r="H180" s="6"/>
      <c r="I180" s="1"/>
      <c r="J180" s="6" t="s">
        <v>12</v>
      </c>
      <c r="K180" s="6" t="s">
        <v>12</v>
      </c>
    </row>
    <row r="181" spans="1:11">
      <c r="A181" s="40" t="s">
        <v>86</v>
      </c>
      <c r="B181" s="40"/>
      <c r="C181" s="16" t="s">
        <v>11</v>
      </c>
      <c r="D181" s="6">
        <f>SUM(D182:D187)</f>
        <v>79500</v>
      </c>
      <c r="E181" s="6" t="s">
        <v>12</v>
      </c>
      <c r="F181" s="6" t="s">
        <v>12</v>
      </c>
      <c r="G181" s="6" t="s">
        <v>12</v>
      </c>
      <c r="H181" s="6">
        <f>SUM(H182:H187)</f>
        <v>79500</v>
      </c>
      <c r="I181" s="1">
        <f>H181/D181</f>
        <v>1</v>
      </c>
      <c r="J181" s="6" t="s">
        <v>12</v>
      </c>
      <c r="K181" s="6" t="s">
        <v>12</v>
      </c>
    </row>
    <row r="182" spans="1:11">
      <c r="A182" s="40"/>
      <c r="B182" s="40"/>
      <c r="C182" s="17" t="s">
        <v>13</v>
      </c>
      <c r="D182" s="5">
        <v>79500</v>
      </c>
      <c r="E182" s="5">
        <v>79500</v>
      </c>
      <c r="F182" s="5">
        <v>79500</v>
      </c>
      <c r="G182" s="5">
        <v>79500</v>
      </c>
      <c r="H182" s="5">
        <v>79500</v>
      </c>
      <c r="I182" s="4">
        <f>H182/D182</f>
        <v>1</v>
      </c>
      <c r="J182" s="4">
        <f>G182/E182</f>
        <v>1</v>
      </c>
      <c r="K182" s="4">
        <f>G182/F182</f>
        <v>1</v>
      </c>
    </row>
    <row r="183" spans="1:11" ht="24">
      <c r="A183" s="40"/>
      <c r="B183" s="40"/>
      <c r="C183" s="17" t="s">
        <v>14</v>
      </c>
      <c r="D183" s="5"/>
      <c r="E183" s="5"/>
      <c r="F183" s="5"/>
      <c r="G183" s="5"/>
      <c r="H183" s="6"/>
      <c r="I183" s="4"/>
      <c r="J183" s="4"/>
      <c r="K183" s="1"/>
    </row>
    <row r="184" spans="1:11">
      <c r="A184" s="40"/>
      <c r="B184" s="40"/>
      <c r="C184" s="17" t="s">
        <v>15</v>
      </c>
      <c r="D184" s="5"/>
      <c r="E184" s="5"/>
      <c r="F184" s="5"/>
      <c r="G184" s="5"/>
      <c r="H184" s="6"/>
      <c r="I184" s="4"/>
      <c r="J184" s="4"/>
      <c r="K184" s="1"/>
    </row>
    <row r="185" spans="1:11" ht="36">
      <c r="A185" s="40"/>
      <c r="B185" s="40"/>
      <c r="C185" s="17" t="s">
        <v>16</v>
      </c>
      <c r="D185" s="5"/>
      <c r="E185" s="5"/>
      <c r="F185" s="5"/>
      <c r="G185" s="5"/>
      <c r="H185" s="6"/>
      <c r="I185" s="4"/>
      <c r="J185" s="4"/>
      <c r="K185" s="1"/>
    </row>
    <row r="186" spans="1:11">
      <c r="A186" s="40"/>
      <c r="B186" s="40"/>
      <c r="C186" s="17" t="s">
        <v>17</v>
      </c>
      <c r="D186" s="5"/>
      <c r="E186" s="6" t="s">
        <v>12</v>
      </c>
      <c r="F186" s="6" t="s">
        <v>12</v>
      </c>
      <c r="G186" s="6" t="s">
        <v>12</v>
      </c>
      <c r="H186" s="5"/>
      <c r="I186" s="4"/>
      <c r="J186" s="6" t="s">
        <v>12</v>
      </c>
      <c r="K186" s="6" t="s">
        <v>12</v>
      </c>
    </row>
    <row r="187" spans="1:11">
      <c r="A187" s="40"/>
      <c r="B187" s="40"/>
      <c r="C187" s="17" t="s">
        <v>18</v>
      </c>
      <c r="D187" s="5"/>
      <c r="E187" s="6" t="s">
        <v>12</v>
      </c>
      <c r="F187" s="6" t="s">
        <v>12</v>
      </c>
      <c r="G187" s="6" t="s">
        <v>12</v>
      </c>
      <c r="H187" s="5"/>
      <c r="I187" s="4"/>
      <c r="J187" s="6" t="s">
        <v>12</v>
      </c>
      <c r="K187" s="6" t="s">
        <v>12</v>
      </c>
    </row>
    <row r="188" spans="1:11" ht="15" customHeight="1">
      <c r="A188" s="54" t="s">
        <v>99</v>
      </c>
      <c r="B188" s="40"/>
      <c r="C188" s="16" t="s">
        <v>11</v>
      </c>
      <c r="D188" s="6">
        <f>SUM(D189:D194)</f>
        <v>144063</v>
      </c>
      <c r="E188" s="6" t="s">
        <v>12</v>
      </c>
      <c r="F188" s="6" t="s">
        <v>12</v>
      </c>
      <c r="G188" s="6" t="s">
        <v>12</v>
      </c>
      <c r="H188" s="6">
        <f>SUM(H189:H194)</f>
        <v>91167.097999999998</v>
      </c>
      <c r="I188" s="1">
        <f>H188/D188</f>
        <v>0.632827984978794</v>
      </c>
      <c r="J188" s="6" t="s">
        <v>12</v>
      </c>
      <c r="K188" s="6" t="s">
        <v>12</v>
      </c>
    </row>
    <row r="189" spans="1:11">
      <c r="A189" s="55"/>
      <c r="B189" s="40"/>
      <c r="C189" s="17" t="s">
        <v>13</v>
      </c>
      <c r="D189" s="5">
        <f>D197+D205</f>
        <v>144063</v>
      </c>
      <c r="E189" s="5">
        <f t="shared" ref="E189:H189" si="28">E197+E205</f>
        <v>144063.03399999999</v>
      </c>
      <c r="F189" s="5">
        <f t="shared" si="28"/>
        <v>144063.03399999999</v>
      </c>
      <c r="G189" s="5">
        <f t="shared" si="28"/>
        <v>91167.097999999998</v>
      </c>
      <c r="H189" s="5">
        <f t="shared" si="28"/>
        <v>91167.097999999998</v>
      </c>
      <c r="I189" s="4">
        <f>H189/D189</f>
        <v>0.632827984978794</v>
      </c>
      <c r="J189" s="4">
        <f>G189/E189</f>
        <v>0.63282783562645228</v>
      </c>
      <c r="K189" s="4">
        <f>G189/F189</f>
        <v>0.63282783562645228</v>
      </c>
    </row>
    <row r="190" spans="1:11" ht="24">
      <c r="A190" s="55"/>
      <c r="B190" s="40"/>
      <c r="C190" s="17" t="s">
        <v>14</v>
      </c>
      <c r="D190" s="5"/>
      <c r="E190" s="5"/>
      <c r="F190" s="5"/>
      <c r="G190" s="5"/>
      <c r="H190" s="6"/>
      <c r="I190" s="4"/>
      <c r="J190" s="4"/>
      <c r="K190" s="1"/>
    </row>
    <row r="191" spans="1:11">
      <c r="A191" s="55"/>
      <c r="B191" s="40"/>
      <c r="C191" s="17" t="s">
        <v>15</v>
      </c>
      <c r="D191" s="5"/>
      <c r="E191" s="5"/>
      <c r="F191" s="5"/>
      <c r="G191" s="5"/>
      <c r="H191" s="6"/>
      <c r="I191" s="4"/>
      <c r="J191" s="4"/>
      <c r="K191" s="1"/>
    </row>
    <row r="192" spans="1:11" ht="36">
      <c r="A192" s="55"/>
      <c r="B192" s="40"/>
      <c r="C192" s="17" t="s">
        <v>16</v>
      </c>
      <c r="D192" s="5"/>
      <c r="E192" s="5"/>
      <c r="F192" s="5"/>
      <c r="G192" s="5"/>
      <c r="H192" s="6"/>
      <c r="I192" s="4"/>
      <c r="J192" s="4"/>
      <c r="K192" s="1"/>
    </row>
    <row r="193" spans="1:11">
      <c r="A193" s="55"/>
      <c r="B193" s="40"/>
      <c r="C193" s="17" t="s">
        <v>17</v>
      </c>
      <c r="D193" s="5"/>
      <c r="E193" s="6" t="s">
        <v>12</v>
      </c>
      <c r="F193" s="6" t="s">
        <v>12</v>
      </c>
      <c r="G193" s="6" t="s">
        <v>12</v>
      </c>
      <c r="H193" s="5"/>
      <c r="I193" s="4"/>
      <c r="J193" s="6" t="s">
        <v>12</v>
      </c>
      <c r="K193" s="6" t="s">
        <v>12</v>
      </c>
    </row>
    <row r="194" spans="1:11">
      <c r="A194" s="55"/>
      <c r="B194" s="40"/>
      <c r="C194" s="17" t="s">
        <v>18</v>
      </c>
      <c r="D194" s="5"/>
      <c r="E194" s="6" t="s">
        <v>12</v>
      </c>
      <c r="F194" s="6" t="s">
        <v>12</v>
      </c>
      <c r="G194" s="6" t="s">
        <v>12</v>
      </c>
      <c r="H194" s="5"/>
      <c r="I194" s="4"/>
      <c r="J194" s="6" t="s">
        <v>12</v>
      </c>
      <c r="K194" s="6" t="s">
        <v>12</v>
      </c>
    </row>
    <row r="195" spans="1:11">
      <c r="A195" s="56"/>
      <c r="B195" s="40"/>
      <c r="C195" s="17" t="s">
        <v>18</v>
      </c>
      <c r="D195" s="5"/>
      <c r="E195" s="6" t="s">
        <v>12</v>
      </c>
      <c r="F195" s="6" t="s">
        <v>12</v>
      </c>
      <c r="G195" s="6" t="s">
        <v>12</v>
      </c>
      <c r="H195" s="5"/>
      <c r="I195" s="4"/>
      <c r="J195" s="6" t="s">
        <v>12</v>
      </c>
      <c r="K195" s="6" t="s">
        <v>12</v>
      </c>
    </row>
    <row r="196" spans="1:11" ht="15" customHeight="1">
      <c r="A196" s="54" t="s">
        <v>100</v>
      </c>
      <c r="B196" s="40"/>
      <c r="C196" s="16" t="s">
        <v>11</v>
      </c>
      <c r="D196" s="6">
        <f>SUM(D197:D202)</f>
        <v>52895.9</v>
      </c>
      <c r="E196" s="6" t="s">
        <v>12</v>
      </c>
      <c r="F196" s="6" t="s">
        <v>12</v>
      </c>
      <c r="G196" s="6" t="s">
        <v>12</v>
      </c>
      <c r="H196" s="6">
        <f>SUM(H197:H202)</f>
        <v>0</v>
      </c>
      <c r="I196" s="1">
        <f>H196/D196</f>
        <v>0</v>
      </c>
      <c r="J196" s="6" t="s">
        <v>12</v>
      </c>
      <c r="K196" s="6" t="s">
        <v>12</v>
      </c>
    </row>
    <row r="197" spans="1:11">
      <c r="A197" s="55"/>
      <c r="B197" s="40"/>
      <c r="C197" s="17" t="s">
        <v>13</v>
      </c>
      <c r="D197" s="5">
        <v>52895.9</v>
      </c>
      <c r="E197" s="5">
        <v>52895.936000000002</v>
      </c>
      <c r="F197" s="5">
        <v>52895.936000000002</v>
      </c>
      <c r="G197" s="5">
        <v>0</v>
      </c>
      <c r="H197" s="5">
        <v>0</v>
      </c>
      <c r="I197" s="4">
        <f>H197/D197</f>
        <v>0</v>
      </c>
      <c r="J197" s="4">
        <f>G197/E197</f>
        <v>0</v>
      </c>
      <c r="K197" s="4">
        <f>G197/F197</f>
        <v>0</v>
      </c>
    </row>
    <row r="198" spans="1:11" ht="24">
      <c r="A198" s="55"/>
      <c r="B198" s="40"/>
      <c r="C198" s="17" t="s">
        <v>14</v>
      </c>
      <c r="D198" s="5"/>
      <c r="E198" s="5"/>
      <c r="F198" s="5"/>
      <c r="G198" s="5"/>
      <c r="H198" s="6"/>
      <c r="I198" s="4"/>
      <c r="J198" s="4"/>
      <c r="K198" s="1"/>
    </row>
    <row r="199" spans="1:11">
      <c r="A199" s="55"/>
      <c r="B199" s="40"/>
      <c r="C199" s="17" t="s">
        <v>15</v>
      </c>
      <c r="D199" s="5"/>
      <c r="E199" s="5"/>
      <c r="F199" s="5"/>
      <c r="G199" s="5"/>
      <c r="H199" s="6"/>
      <c r="I199" s="4"/>
      <c r="J199" s="4"/>
      <c r="K199" s="1"/>
    </row>
    <row r="200" spans="1:11" ht="36">
      <c r="A200" s="55"/>
      <c r="B200" s="40"/>
      <c r="C200" s="17" t="s">
        <v>16</v>
      </c>
      <c r="D200" s="5"/>
      <c r="E200" s="5"/>
      <c r="F200" s="5"/>
      <c r="G200" s="5"/>
      <c r="H200" s="6"/>
      <c r="I200" s="4"/>
      <c r="J200" s="4"/>
      <c r="K200" s="1"/>
    </row>
    <row r="201" spans="1:11">
      <c r="A201" s="55"/>
      <c r="B201" s="40"/>
      <c r="C201" s="17" t="s">
        <v>17</v>
      </c>
      <c r="D201" s="5"/>
      <c r="E201" s="6" t="s">
        <v>12</v>
      </c>
      <c r="F201" s="6" t="s">
        <v>12</v>
      </c>
      <c r="G201" s="6" t="s">
        <v>12</v>
      </c>
      <c r="H201" s="5"/>
      <c r="I201" s="4"/>
      <c r="J201" s="6" t="s">
        <v>12</v>
      </c>
      <c r="K201" s="6" t="s">
        <v>12</v>
      </c>
    </row>
    <row r="202" spans="1:11">
      <c r="A202" s="55"/>
      <c r="B202" s="40"/>
      <c r="C202" s="17" t="s">
        <v>18</v>
      </c>
      <c r="D202" s="5"/>
      <c r="E202" s="6" t="s">
        <v>12</v>
      </c>
      <c r="F202" s="6" t="s">
        <v>12</v>
      </c>
      <c r="G202" s="6" t="s">
        <v>12</v>
      </c>
      <c r="H202" s="5"/>
      <c r="I202" s="4"/>
      <c r="J202" s="6" t="s">
        <v>12</v>
      </c>
      <c r="K202" s="6" t="s">
        <v>12</v>
      </c>
    </row>
    <row r="203" spans="1:11">
      <c r="A203" s="56"/>
      <c r="B203" s="40"/>
      <c r="C203" s="17" t="s">
        <v>18</v>
      </c>
      <c r="D203" s="5"/>
      <c r="E203" s="6" t="s">
        <v>12</v>
      </c>
      <c r="F203" s="6" t="s">
        <v>12</v>
      </c>
      <c r="G203" s="6" t="s">
        <v>12</v>
      </c>
      <c r="H203" s="5"/>
      <c r="I203" s="4"/>
      <c r="J203" s="6" t="s">
        <v>12</v>
      </c>
      <c r="K203" s="6" t="s">
        <v>12</v>
      </c>
    </row>
    <row r="204" spans="1:11" ht="15" customHeight="1">
      <c r="A204" s="54" t="s">
        <v>101</v>
      </c>
      <c r="B204" s="40"/>
      <c r="C204" s="16" t="s">
        <v>11</v>
      </c>
      <c r="D204" s="6">
        <f>SUM(D205:D210)</f>
        <v>91167.1</v>
      </c>
      <c r="E204" s="6" t="s">
        <v>12</v>
      </c>
      <c r="F204" s="6" t="s">
        <v>12</v>
      </c>
      <c r="G204" s="6" t="s">
        <v>12</v>
      </c>
      <c r="H204" s="6">
        <f>SUM(H205:H210)</f>
        <v>91167.097999999998</v>
      </c>
      <c r="I204" s="1">
        <f>H204/D204</f>
        <v>0.99999997806226137</v>
      </c>
      <c r="J204" s="6" t="s">
        <v>12</v>
      </c>
      <c r="K204" s="6" t="s">
        <v>12</v>
      </c>
    </row>
    <row r="205" spans="1:11">
      <c r="A205" s="55"/>
      <c r="B205" s="40"/>
      <c r="C205" s="17" t="s">
        <v>13</v>
      </c>
      <c r="D205" s="5">
        <v>91167.1</v>
      </c>
      <c r="E205" s="5">
        <v>91167.097999999998</v>
      </c>
      <c r="F205" s="5">
        <v>91167.097999999998</v>
      </c>
      <c r="G205" s="5">
        <v>91167.097999999998</v>
      </c>
      <c r="H205" s="5">
        <v>91167.097999999998</v>
      </c>
      <c r="I205" s="4">
        <f>H205/D205</f>
        <v>0.99999997806226137</v>
      </c>
      <c r="J205" s="4">
        <f>G205/E205</f>
        <v>1</v>
      </c>
      <c r="K205" s="4">
        <f>G205/F205</f>
        <v>1</v>
      </c>
    </row>
    <row r="206" spans="1:11" ht="24">
      <c r="A206" s="55"/>
      <c r="B206" s="40"/>
      <c r="C206" s="17" t="s">
        <v>14</v>
      </c>
      <c r="D206" s="5"/>
      <c r="E206" s="5"/>
      <c r="F206" s="5"/>
      <c r="G206" s="5"/>
      <c r="H206" s="6"/>
      <c r="I206" s="4"/>
      <c r="J206" s="4"/>
      <c r="K206" s="1"/>
    </row>
    <row r="207" spans="1:11">
      <c r="A207" s="55"/>
      <c r="B207" s="40"/>
      <c r="C207" s="17" t="s">
        <v>15</v>
      </c>
      <c r="D207" s="5"/>
      <c r="E207" s="5"/>
      <c r="F207" s="5"/>
      <c r="G207" s="5"/>
      <c r="H207" s="6"/>
      <c r="I207" s="4"/>
      <c r="J207" s="4"/>
      <c r="K207" s="1"/>
    </row>
    <row r="208" spans="1:11" ht="36">
      <c r="A208" s="55"/>
      <c r="B208" s="40"/>
      <c r="C208" s="17" t="s">
        <v>16</v>
      </c>
      <c r="D208" s="5"/>
      <c r="E208" s="5"/>
      <c r="F208" s="5"/>
      <c r="G208" s="5"/>
      <c r="H208" s="6"/>
      <c r="I208" s="4"/>
      <c r="J208" s="4"/>
      <c r="K208" s="1"/>
    </row>
    <row r="209" spans="1:14">
      <c r="A209" s="55"/>
      <c r="B209" s="40"/>
      <c r="C209" s="17" t="s">
        <v>17</v>
      </c>
      <c r="D209" s="5"/>
      <c r="E209" s="6" t="s">
        <v>12</v>
      </c>
      <c r="F209" s="6" t="s">
        <v>12</v>
      </c>
      <c r="G209" s="6" t="s">
        <v>12</v>
      </c>
      <c r="H209" s="5"/>
      <c r="I209" s="4"/>
      <c r="J209" s="6" t="s">
        <v>12</v>
      </c>
      <c r="K209" s="6" t="s">
        <v>12</v>
      </c>
    </row>
    <row r="210" spans="1:14">
      <c r="A210" s="55"/>
      <c r="B210" s="40"/>
      <c r="C210" s="17" t="s">
        <v>18</v>
      </c>
      <c r="D210" s="5"/>
      <c r="E210" s="6" t="s">
        <v>12</v>
      </c>
      <c r="F210" s="6" t="s">
        <v>12</v>
      </c>
      <c r="G210" s="6" t="s">
        <v>12</v>
      </c>
      <c r="H210" s="5"/>
      <c r="I210" s="4"/>
      <c r="J210" s="6" t="s">
        <v>12</v>
      </c>
      <c r="K210" s="6" t="s">
        <v>12</v>
      </c>
    </row>
    <row r="211" spans="1:14">
      <c r="A211" s="56"/>
      <c r="B211" s="40"/>
      <c r="C211" s="17" t="s">
        <v>18</v>
      </c>
      <c r="D211" s="5"/>
      <c r="E211" s="6" t="s">
        <v>12</v>
      </c>
      <c r="F211" s="6" t="s">
        <v>12</v>
      </c>
      <c r="G211" s="6" t="s">
        <v>12</v>
      </c>
      <c r="H211" s="5"/>
      <c r="I211" s="4"/>
      <c r="J211" s="6" t="s">
        <v>12</v>
      </c>
      <c r="K211" s="6" t="s">
        <v>12</v>
      </c>
    </row>
    <row r="212" spans="1:14" ht="15" customHeight="1" outlineLevel="1">
      <c r="A212" s="39" t="s">
        <v>95</v>
      </c>
      <c r="B212" s="54" t="s">
        <v>31</v>
      </c>
      <c r="C212" s="16" t="s">
        <v>11</v>
      </c>
      <c r="D212" s="6">
        <f>D213+D215+D217</f>
        <v>22831768.400000002</v>
      </c>
      <c r="E212" s="6">
        <f>E213+E215</f>
        <v>22824929.246789999</v>
      </c>
      <c r="F212" s="6">
        <f>F213+F215</f>
        <v>10721685.34914</v>
      </c>
      <c r="G212" s="6" t="s">
        <v>12</v>
      </c>
      <c r="H212" s="6">
        <f>H213+H215+H217</f>
        <v>21744784.90882</v>
      </c>
      <c r="I212" s="1">
        <f>H212/D212</f>
        <v>0.95239162065168803</v>
      </c>
      <c r="J212" s="6" t="s">
        <v>12</v>
      </c>
      <c r="K212" s="6" t="s">
        <v>12</v>
      </c>
    </row>
    <row r="213" spans="1:14" outlineLevel="1">
      <c r="A213" s="39"/>
      <c r="B213" s="55"/>
      <c r="C213" s="17" t="s">
        <v>13</v>
      </c>
      <c r="D213" s="5">
        <f>D228+D305+D319+D354+D361+D368+D375+D382</f>
        <v>11501060.4</v>
      </c>
      <c r="E213" s="5">
        <f t="shared" ref="E213:H213" si="29">E228+E305+E319+E354+E361+E368+E375+E382</f>
        <v>11501060.44679</v>
      </c>
      <c r="F213" s="5">
        <f t="shared" si="29"/>
        <v>10721685.34914</v>
      </c>
      <c r="G213" s="70">
        <f t="shared" si="29"/>
        <v>10580058.983479999</v>
      </c>
      <c r="H213" s="5">
        <f t="shared" si="29"/>
        <v>10449049.2062</v>
      </c>
      <c r="I213" s="4">
        <f>H213/D213</f>
        <v>0.90852920015966521</v>
      </c>
      <c r="J213" s="4">
        <f>G213/E213</f>
        <v>0.91992030060436236</v>
      </c>
      <c r="K213" s="4">
        <f>G213/F213</f>
        <v>0.98679066200433119</v>
      </c>
      <c r="L213" s="19"/>
    </row>
    <row r="214" spans="1:14" ht="15" customHeight="1" outlineLevel="1">
      <c r="A214" s="39"/>
      <c r="B214" s="55"/>
      <c r="C214" s="17" t="s">
        <v>14</v>
      </c>
      <c r="D214" s="5">
        <f t="shared" ref="D214:D215" si="30">D229+D306+D320+D355+D362+D369+D376+D383</f>
        <v>0</v>
      </c>
      <c r="E214" s="5">
        <f>E229+E306+E320+E355+E362+E369+E376+E383</f>
        <v>0</v>
      </c>
      <c r="F214" s="5">
        <f>F229+F306+F320+F355+F362+F369+F376+F383</f>
        <v>0</v>
      </c>
      <c r="G214" s="5">
        <f>G229+G306+G320+G355+G362+G369+G376+G383</f>
        <v>0</v>
      </c>
      <c r="H214" s="5">
        <f>H229+H306+H320+H355+H362+H369+H376+H383</f>
        <v>0</v>
      </c>
      <c r="I214" s="4"/>
      <c r="J214" s="4"/>
      <c r="K214" s="4"/>
      <c r="N214" s="14"/>
    </row>
    <row r="215" spans="1:14" outlineLevel="1">
      <c r="A215" s="39"/>
      <c r="B215" s="55"/>
      <c r="C215" s="17" t="s">
        <v>15</v>
      </c>
      <c r="D215" s="5">
        <f t="shared" si="30"/>
        <v>11323868.800000001</v>
      </c>
      <c r="E215" s="5">
        <f>E230+E307+E321+E356+E363+E370+E377+E384</f>
        <v>11323868.800000001</v>
      </c>
      <c r="F215" s="6"/>
      <c r="G215" s="5">
        <f>G230+G307+G321+G356+G363+G370+G377+G384</f>
        <v>11323868.800000001</v>
      </c>
      <c r="H215" s="5">
        <f>H230+H307+H321+H356+H363+H370+H377+H384</f>
        <v>11289196.5</v>
      </c>
      <c r="I215" s="4">
        <f>H215/D215</f>
        <v>0.99693812241978641</v>
      </c>
      <c r="J215" s="4">
        <f>G215/E215</f>
        <v>1</v>
      </c>
      <c r="K215" s="6" t="s">
        <v>12</v>
      </c>
      <c r="L215" s="19"/>
    </row>
    <row r="216" spans="1:14" ht="34.9" customHeight="1" outlineLevel="1">
      <c r="A216" s="39"/>
      <c r="B216" s="55"/>
      <c r="C216" s="17" t="s">
        <v>16</v>
      </c>
      <c r="D216" s="5"/>
      <c r="E216" s="5"/>
      <c r="F216" s="5"/>
      <c r="G216" s="5"/>
      <c r="H216" s="5"/>
      <c r="I216" s="4"/>
      <c r="J216" s="4"/>
      <c r="K216" s="4"/>
    </row>
    <row r="217" spans="1:14" outlineLevel="1">
      <c r="A217" s="39"/>
      <c r="B217" s="55"/>
      <c r="C217" s="17" t="s">
        <v>17</v>
      </c>
      <c r="D217" s="5">
        <f>D232+D274+D309+D323+D358++D365+D372+D379+D386</f>
        <v>6839.2</v>
      </c>
      <c r="E217" s="6" t="s">
        <v>12</v>
      </c>
      <c r="F217" s="6" t="s">
        <v>12</v>
      </c>
      <c r="G217" s="6" t="s">
        <v>12</v>
      </c>
      <c r="H217" s="5">
        <f>H232+H309+H323+H358++H365+H372+H379+H386</f>
        <v>6539.20262</v>
      </c>
      <c r="I217" s="4">
        <f t="shared" ref="I217" si="31">H217/D217</f>
        <v>0.956135603579366</v>
      </c>
      <c r="J217" s="1" t="s">
        <v>12</v>
      </c>
      <c r="K217" s="1" t="s">
        <v>12</v>
      </c>
      <c r="L217" s="19"/>
    </row>
    <row r="218" spans="1:14" outlineLevel="1">
      <c r="A218" s="39"/>
      <c r="B218" s="56"/>
      <c r="C218" s="17" t="s">
        <v>18</v>
      </c>
      <c r="D218" s="5"/>
      <c r="E218" s="6" t="s">
        <v>12</v>
      </c>
      <c r="F218" s="6" t="s">
        <v>12</v>
      </c>
      <c r="G218" s="6" t="s">
        <v>12</v>
      </c>
      <c r="H218" s="6"/>
      <c r="I218" s="6"/>
      <c r="J218" s="1" t="s">
        <v>12</v>
      </c>
      <c r="K218" s="1" t="s">
        <v>12</v>
      </c>
    </row>
    <row r="219" spans="1:14" ht="15" customHeight="1" outlineLevel="1">
      <c r="A219" s="39"/>
      <c r="B219" s="58" t="s">
        <v>46</v>
      </c>
      <c r="C219" s="59"/>
      <c r="D219" s="59"/>
      <c r="E219" s="59"/>
      <c r="F219" s="59"/>
      <c r="G219" s="59"/>
      <c r="H219" s="59"/>
      <c r="I219" s="59"/>
      <c r="J219" s="59"/>
      <c r="K219" s="60"/>
    </row>
    <row r="220" spans="1:14" outlineLevel="1">
      <c r="A220" s="39"/>
      <c r="B220" s="40"/>
      <c r="C220" s="16" t="s">
        <v>11</v>
      </c>
      <c r="D220" s="6">
        <f>D221+D223+D225</f>
        <v>7491665.0999999996</v>
      </c>
      <c r="E220" s="6">
        <f>E221+E223</f>
        <v>7491564.9619800001</v>
      </c>
      <c r="F220" s="6">
        <f>F221+F223</f>
        <v>4976639.2763800006</v>
      </c>
      <c r="G220" s="6" t="s">
        <v>12</v>
      </c>
      <c r="H220" s="6">
        <f>H221+H223+H225</f>
        <v>7290397.9000000004</v>
      </c>
      <c r="I220" s="1">
        <f>H220/D220</f>
        <v>0.97313451718497146</v>
      </c>
      <c r="J220" s="6" t="s">
        <v>12</v>
      </c>
      <c r="K220" s="6" t="s">
        <v>12</v>
      </c>
    </row>
    <row r="221" spans="1:14" outlineLevel="1">
      <c r="A221" s="39"/>
      <c r="B221" s="40"/>
      <c r="C221" s="17" t="s">
        <v>13</v>
      </c>
      <c r="D221" s="5">
        <f>D228</f>
        <v>4976732.0999999996</v>
      </c>
      <c r="E221" s="5">
        <f>E228</f>
        <v>4976731.9619800001</v>
      </c>
      <c r="F221" s="5">
        <f>F228</f>
        <v>4976639.2763800006</v>
      </c>
      <c r="G221" s="5">
        <f t="shared" ref="G221:H221" si="32">G228</f>
        <v>4942703.4125699997</v>
      </c>
      <c r="H221" s="5">
        <f t="shared" si="32"/>
        <v>4810137.2</v>
      </c>
      <c r="I221" s="4">
        <f>H221/D221</f>
        <v>0.96652524253817085</v>
      </c>
      <c r="J221" s="4">
        <f>G221/E221</f>
        <v>0.99316247094077736</v>
      </c>
      <c r="K221" s="4">
        <f>G221/F221</f>
        <v>0.99318096773236786</v>
      </c>
    </row>
    <row r="222" spans="1:14" ht="24" outlineLevel="1">
      <c r="A222" s="39"/>
      <c r="B222" s="40"/>
      <c r="C222" s="17" t="s">
        <v>14</v>
      </c>
      <c r="D222" s="5"/>
      <c r="E222" s="6"/>
      <c r="F222" s="6"/>
      <c r="G222" s="6"/>
      <c r="H222" s="6"/>
      <c r="I222" s="4"/>
      <c r="J222" s="1"/>
      <c r="K222" s="1"/>
    </row>
    <row r="223" spans="1:14" outlineLevel="1">
      <c r="A223" s="39"/>
      <c r="B223" s="40"/>
      <c r="C223" s="17" t="s">
        <v>15</v>
      </c>
      <c r="D223" s="5">
        <f>D230</f>
        <v>2514833</v>
      </c>
      <c r="E223" s="5">
        <f>E230</f>
        <v>2514833</v>
      </c>
      <c r="F223" s="6"/>
      <c r="G223" s="5">
        <f t="shared" ref="G223:H223" si="33">G230</f>
        <v>2514833</v>
      </c>
      <c r="H223" s="5">
        <f t="shared" si="33"/>
        <v>2480160.7000000002</v>
      </c>
      <c r="I223" s="4">
        <f>H223/D223</f>
        <v>0.9862128817301189</v>
      </c>
      <c r="J223" s="4">
        <f>G223/E223</f>
        <v>1</v>
      </c>
      <c r="K223" s="6" t="s">
        <v>12</v>
      </c>
    </row>
    <row r="224" spans="1:14" ht="36" outlineLevel="1">
      <c r="A224" s="39"/>
      <c r="B224" s="40"/>
      <c r="C224" s="17" t="s">
        <v>16</v>
      </c>
      <c r="D224" s="5"/>
      <c r="E224" s="6"/>
      <c r="F224" s="6"/>
      <c r="G224" s="6"/>
      <c r="H224" s="6"/>
      <c r="I224" s="4"/>
      <c r="J224" s="1"/>
      <c r="K224" s="1"/>
    </row>
    <row r="225" spans="1:11" outlineLevel="1">
      <c r="A225" s="39"/>
      <c r="B225" s="40"/>
      <c r="C225" s="17" t="s">
        <v>17</v>
      </c>
      <c r="D225" s="5">
        <f>D232</f>
        <v>100</v>
      </c>
      <c r="E225" s="6" t="s">
        <v>12</v>
      </c>
      <c r="F225" s="6" t="s">
        <v>12</v>
      </c>
      <c r="G225" s="6" t="s">
        <v>12</v>
      </c>
      <c r="H225" s="5">
        <f>H232</f>
        <v>100</v>
      </c>
      <c r="I225" s="4">
        <f t="shared" ref="I225" si="34">H225/D225</f>
        <v>1</v>
      </c>
      <c r="J225" s="1" t="s">
        <v>12</v>
      </c>
      <c r="K225" s="1" t="s">
        <v>12</v>
      </c>
    </row>
    <row r="226" spans="1:11" outlineLevel="1">
      <c r="A226" s="39"/>
      <c r="B226" s="40"/>
      <c r="C226" s="17" t="s">
        <v>18</v>
      </c>
      <c r="D226" s="5"/>
      <c r="E226" s="6" t="s">
        <v>12</v>
      </c>
      <c r="F226" s="6" t="s">
        <v>12</v>
      </c>
      <c r="G226" s="6" t="s">
        <v>12</v>
      </c>
      <c r="H226" s="6"/>
      <c r="I226" s="6"/>
      <c r="J226" s="1" t="s">
        <v>12</v>
      </c>
      <c r="K226" s="1" t="s">
        <v>12</v>
      </c>
    </row>
    <row r="227" spans="1:11" ht="15" customHeight="1" outlineLevel="1">
      <c r="A227" s="39" t="s">
        <v>55</v>
      </c>
      <c r="B227" s="40" t="s">
        <v>31</v>
      </c>
      <c r="C227" s="16" t="s">
        <v>11</v>
      </c>
      <c r="D227" s="6">
        <f>D228+D230+D232+D231</f>
        <v>7491665.0999999996</v>
      </c>
      <c r="E227" s="6">
        <f>E228+E230</f>
        <v>7491564.9619800001</v>
      </c>
      <c r="F227" s="6">
        <f>F228+F230</f>
        <v>4976639.2763800006</v>
      </c>
      <c r="G227" s="6" t="s">
        <v>12</v>
      </c>
      <c r="H227" s="6">
        <f>H228+H230+H232</f>
        <v>7290397.9000000004</v>
      </c>
      <c r="I227" s="1">
        <f>H227/D227</f>
        <v>0.97313451718497146</v>
      </c>
      <c r="J227" s="6" t="s">
        <v>12</v>
      </c>
      <c r="K227" s="6" t="s">
        <v>12</v>
      </c>
    </row>
    <row r="228" spans="1:11" outlineLevel="1">
      <c r="A228" s="39"/>
      <c r="B228" s="40"/>
      <c r="C228" s="17" t="s">
        <v>13</v>
      </c>
      <c r="D228" s="5">
        <f>D235+D284</f>
        <v>4976732.0999999996</v>
      </c>
      <c r="E228" s="5">
        <f>E235+E284</f>
        <v>4976731.9619800001</v>
      </c>
      <c r="F228" s="5">
        <f>F235+F284</f>
        <v>4976639.2763800006</v>
      </c>
      <c r="G228" s="5">
        <f>G235+G284</f>
        <v>4942703.4125699997</v>
      </c>
      <c r="H228" s="5">
        <f>H235+H284</f>
        <v>4810137.2</v>
      </c>
      <c r="I228" s="4">
        <f>H228/D228</f>
        <v>0.96652524253817085</v>
      </c>
      <c r="J228" s="4">
        <f>G228/E228</f>
        <v>0.99316247094077736</v>
      </c>
      <c r="K228" s="4">
        <f>G228/F228</f>
        <v>0.99318096773236786</v>
      </c>
    </row>
    <row r="229" spans="1:11" ht="24" outlineLevel="1">
      <c r="A229" s="39"/>
      <c r="B229" s="40"/>
      <c r="C229" s="17" t="s">
        <v>14</v>
      </c>
      <c r="D229" s="5"/>
      <c r="E229" s="6"/>
      <c r="F229" s="6"/>
      <c r="G229" s="6"/>
      <c r="H229" s="6"/>
      <c r="I229" s="4"/>
      <c r="J229" s="4"/>
      <c r="K229" s="4"/>
    </row>
    <row r="230" spans="1:11" outlineLevel="1">
      <c r="A230" s="39"/>
      <c r="B230" s="40"/>
      <c r="C230" s="17" t="s">
        <v>15</v>
      </c>
      <c r="D230" s="5">
        <f>D237+D286</f>
        <v>2514833</v>
      </c>
      <c r="E230" s="5">
        <f>E237+E286</f>
        <v>2514833</v>
      </c>
      <c r="F230" s="6"/>
      <c r="G230" s="5">
        <f>G237+G286</f>
        <v>2514833</v>
      </c>
      <c r="H230" s="5">
        <f>H237+H286</f>
        <v>2480160.7000000002</v>
      </c>
      <c r="I230" s="4">
        <f>H230/D230</f>
        <v>0.9862128817301189</v>
      </c>
      <c r="J230" s="4">
        <f t="shared" ref="J230" si="35">G230/E230</f>
        <v>1</v>
      </c>
      <c r="K230" s="6" t="s">
        <v>12</v>
      </c>
    </row>
    <row r="231" spans="1:11" ht="36" outlineLevel="1">
      <c r="A231" s="39"/>
      <c r="B231" s="40"/>
      <c r="C231" s="17" t="s">
        <v>16</v>
      </c>
      <c r="D231" s="5"/>
      <c r="E231" s="6"/>
      <c r="F231" s="6"/>
      <c r="G231" s="6"/>
      <c r="H231" s="6"/>
      <c r="I231" s="4"/>
      <c r="J231" s="4"/>
      <c r="K231" s="1"/>
    </row>
    <row r="232" spans="1:11" outlineLevel="1">
      <c r="A232" s="39"/>
      <c r="B232" s="40"/>
      <c r="C232" s="17" t="s">
        <v>17</v>
      </c>
      <c r="D232" s="5">
        <f>D239+D288</f>
        <v>100</v>
      </c>
      <c r="E232" s="6" t="s">
        <v>12</v>
      </c>
      <c r="F232" s="6" t="s">
        <v>12</v>
      </c>
      <c r="G232" s="6" t="s">
        <v>12</v>
      </c>
      <c r="H232" s="5">
        <f>H239+H288</f>
        <v>100</v>
      </c>
      <c r="I232" s="4">
        <f t="shared" ref="I232" si="36">H232/D232</f>
        <v>1</v>
      </c>
      <c r="J232" s="1" t="s">
        <v>12</v>
      </c>
      <c r="K232" s="1" t="s">
        <v>12</v>
      </c>
    </row>
    <row r="233" spans="1:11" outlineLevel="1">
      <c r="A233" s="39"/>
      <c r="B233" s="40"/>
      <c r="C233" s="17" t="s">
        <v>18</v>
      </c>
      <c r="D233" s="5"/>
      <c r="E233" s="6" t="s">
        <v>12</v>
      </c>
      <c r="F233" s="6" t="s">
        <v>12</v>
      </c>
      <c r="G233" s="6" t="s">
        <v>12</v>
      </c>
      <c r="H233" s="6"/>
      <c r="I233" s="6"/>
      <c r="J233" s="1" t="s">
        <v>12</v>
      </c>
      <c r="K233" s="1" t="s">
        <v>12</v>
      </c>
    </row>
    <row r="234" spans="1:11" ht="15" customHeight="1" outlineLevel="1">
      <c r="A234" s="39" t="s">
        <v>53</v>
      </c>
      <c r="B234" s="40"/>
      <c r="C234" s="16" t="s">
        <v>11</v>
      </c>
      <c r="D234" s="6">
        <f>D235+D237+D239</f>
        <v>7205037</v>
      </c>
      <c r="E234" s="6">
        <f>E235+E237</f>
        <v>7204936.8619800005</v>
      </c>
      <c r="F234" s="6">
        <f>F235+F237</f>
        <v>4926641.2763800006</v>
      </c>
      <c r="G234" s="6" t="s">
        <v>12</v>
      </c>
      <c r="H234" s="6">
        <f>H235+H237+H239</f>
        <v>7003769.8000000007</v>
      </c>
      <c r="I234" s="1">
        <f>H234/D234</f>
        <v>0.97206576454777416</v>
      </c>
      <c r="J234" s="6" t="s">
        <v>12</v>
      </c>
      <c r="K234" s="6" t="s">
        <v>12</v>
      </c>
    </row>
    <row r="235" spans="1:11" outlineLevel="1">
      <c r="A235" s="39"/>
      <c r="B235" s="40"/>
      <c r="C235" s="17" t="s">
        <v>13</v>
      </c>
      <c r="D235" s="5">
        <f>D242+D270+D277</f>
        <v>4926734.0999999996</v>
      </c>
      <c r="E235" s="5">
        <f>E242+E270+E277</f>
        <v>4926733.9619800001</v>
      </c>
      <c r="F235" s="5">
        <f>F242+F270+F277</f>
        <v>4926641.2763800006</v>
      </c>
      <c r="G235" s="5">
        <f>G242+G270+G277</f>
        <v>4892705.4125699997</v>
      </c>
      <c r="H235" s="5">
        <f>H242+H270+H277</f>
        <v>4760139.2</v>
      </c>
      <c r="I235" s="4">
        <f>H235/D235</f>
        <v>0.96618553049169031</v>
      </c>
      <c r="J235" s="4">
        <f t="shared" ref="J235:J237" si="37">G235/E235</f>
        <v>0.99309308160891141</v>
      </c>
      <c r="K235" s="4">
        <f>G235/F235</f>
        <v>0.99311176480968866</v>
      </c>
    </row>
    <row r="236" spans="1:11" ht="24" outlineLevel="1">
      <c r="A236" s="39"/>
      <c r="B236" s="40"/>
      <c r="C236" s="17" t="s">
        <v>14</v>
      </c>
      <c r="D236" s="5">
        <f t="shared" ref="D236:E237" si="38">D243+D271+D278</f>
        <v>0</v>
      </c>
      <c r="E236" s="5"/>
      <c r="F236" s="6"/>
      <c r="G236" s="6"/>
      <c r="H236" s="6"/>
      <c r="I236" s="4"/>
      <c r="J236" s="4"/>
      <c r="K236" s="1"/>
    </row>
    <row r="237" spans="1:11" outlineLevel="1">
      <c r="A237" s="39"/>
      <c r="B237" s="40"/>
      <c r="C237" s="17" t="s">
        <v>15</v>
      </c>
      <c r="D237" s="5">
        <f t="shared" si="38"/>
        <v>2278202.9</v>
      </c>
      <c r="E237" s="5">
        <f t="shared" si="38"/>
        <v>2278202.9</v>
      </c>
      <c r="F237" s="5"/>
      <c r="G237" s="12">
        <f>G244+G272+G279</f>
        <v>2278202.9</v>
      </c>
      <c r="H237" s="12">
        <f>H244+H272+H279</f>
        <v>2243530.6</v>
      </c>
      <c r="I237" s="4">
        <f t="shared" ref="I237" si="39">H237/D237</f>
        <v>0.98478085512049873</v>
      </c>
      <c r="J237" s="4">
        <f t="shared" si="37"/>
        <v>1</v>
      </c>
      <c r="K237" s="6" t="s">
        <v>12</v>
      </c>
    </row>
    <row r="238" spans="1:11" ht="36" outlineLevel="1">
      <c r="A238" s="39"/>
      <c r="B238" s="40"/>
      <c r="C238" s="17" t="s">
        <v>16</v>
      </c>
      <c r="D238" s="5"/>
      <c r="E238" s="5"/>
      <c r="F238" s="6"/>
      <c r="G238" s="6"/>
      <c r="H238" s="6"/>
      <c r="I238" s="4"/>
      <c r="J238" s="1"/>
      <c r="K238" s="1"/>
    </row>
    <row r="239" spans="1:11" outlineLevel="1">
      <c r="A239" s="39"/>
      <c r="B239" s="40"/>
      <c r="C239" s="17" t="s">
        <v>17</v>
      </c>
      <c r="D239" s="5">
        <f>D246+D260+D281</f>
        <v>100</v>
      </c>
      <c r="E239" s="6" t="s">
        <v>12</v>
      </c>
      <c r="F239" s="6" t="s">
        <v>12</v>
      </c>
      <c r="G239" s="6" t="s">
        <v>12</v>
      </c>
      <c r="H239" s="5">
        <f>H246+H260+H281</f>
        <v>100</v>
      </c>
      <c r="I239" s="4">
        <f t="shared" ref="I239" si="40">H239/D239</f>
        <v>1</v>
      </c>
      <c r="J239" s="1" t="s">
        <v>12</v>
      </c>
      <c r="K239" s="1" t="s">
        <v>12</v>
      </c>
    </row>
    <row r="240" spans="1:11" outlineLevel="1">
      <c r="A240" s="39"/>
      <c r="B240" s="40"/>
      <c r="C240" s="17" t="s">
        <v>18</v>
      </c>
      <c r="D240" s="5"/>
      <c r="E240" s="6" t="s">
        <v>12</v>
      </c>
      <c r="F240" s="6" t="s">
        <v>12</v>
      </c>
      <c r="G240" s="6" t="s">
        <v>12</v>
      </c>
      <c r="H240" s="6"/>
      <c r="I240" s="6"/>
      <c r="J240" s="1" t="s">
        <v>12</v>
      </c>
      <c r="K240" s="1" t="s">
        <v>12</v>
      </c>
    </row>
    <row r="241" spans="1:12" outlineLevel="1">
      <c r="A241" s="39" t="s">
        <v>47</v>
      </c>
      <c r="B241" s="40"/>
      <c r="C241" s="16" t="s">
        <v>11</v>
      </c>
      <c r="D241" s="6">
        <f>D242+D244</f>
        <v>6153937</v>
      </c>
      <c r="E241" s="6">
        <f t="shared" ref="E241:F241" si="41">E242+E244</f>
        <v>6153936.8619800005</v>
      </c>
      <c r="F241" s="6">
        <f t="shared" si="41"/>
        <v>3875641.2763800002</v>
      </c>
      <c r="G241" s="6">
        <f t="shared" ref="G241" si="42">G242+G244</f>
        <v>6119908.3125700001</v>
      </c>
      <c r="H241" s="6">
        <f>H242+H244+H246</f>
        <v>5952669.8000000007</v>
      </c>
      <c r="I241" s="1">
        <f>H241/D241</f>
        <v>0.9672945628140166</v>
      </c>
      <c r="J241" s="6" t="s">
        <v>12</v>
      </c>
      <c r="K241" s="6" t="s">
        <v>12</v>
      </c>
    </row>
    <row r="242" spans="1:12" outlineLevel="1">
      <c r="A242" s="39"/>
      <c r="B242" s="40"/>
      <c r="C242" s="17" t="s">
        <v>13</v>
      </c>
      <c r="D242" s="5">
        <v>3875734.1</v>
      </c>
      <c r="E242" s="5">
        <v>3875733.9619800001</v>
      </c>
      <c r="F242" s="5">
        <v>3875641.2763800002</v>
      </c>
      <c r="G242" s="5">
        <v>3841705.4125700002</v>
      </c>
      <c r="H242" s="5">
        <v>3709139.2</v>
      </c>
      <c r="I242" s="4">
        <f>H242/D242</f>
        <v>0.95701591086963378</v>
      </c>
      <c r="J242" s="4">
        <f>G242/E242</f>
        <v>0.99122010185843201</v>
      </c>
      <c r="K242" s="4">
        <f>G242/F242</f>
        <v>0.99124380679480806</v>
      </c>
      <c r="L242" s="14"/>
    </row>
    <row r="243" spans="1:12" ht="24" outlineLevel="1">
      <c r="A243" s="39"/>
      <c r="B243" s="40"/>
      <c r="C243" s="17" t="s">
        <v>14</v>
      </c>
      <c r="D243" s="5"/>
      <c r="E243" s="5"/>
      <c r="F243" s="6"/>
      <c r="G243" s="6"/>
      <c r="H243" s="6"/>
      <c r="I243" s="4"/>
      <c r="J243" s="4"/>
      <c r="K243" s="4"/>
    </row>
    <row r="244" spans="1:12" outlineLevel="1">
      <c r="A244" s="39"/>
      <c r="B244" s="40"/>
      <c r="C244" s="17" t="s">
        <v>15</v>
      </c>
      <c r="D244" s="5">
        <v>2278202.9</v>
      </c>
      <c r="E244" s="5">
        <v>2278202.9</v>
      </c>
      <c r="F244" s="5"/>
      <c r="G244" s="12">
        <v>2278202.9</v>
      </c>
      <c r="H244" s="12">
        <v>2243530.6</v>
      </c>
      <c r="I244" s="4">
        <f t="shared" ref="I244" si="43">H244/D244</f>
        <v>0.98478085512049873</v>
      </c>
      <c r="J244" s="4">
        <f t="shared" ref="J244" si="44">G244/E244</f>
        <v>1</v>
      </c>
      <c r="K244" s="4"/>
    </row>
    <row r="245" spans="1:12" ht="36" outlineLevel="1">
      <c r="A245" s="39"/>
      <c r="B245" s="40"/>
      <c r="C245" s="17" t="s">
        <v>16</v>
      </c>
      <c r="D245" s="5"/>
      <c r="E245" s="5"/>
      <c r="F245" s="6"/>
      <c r="G245" s="6"/>
      <c r="H245" s="6"/>
      <c r="I245" s="4"/>
      <c r="J245" s="1"/>
      <c r="K245" s="1"/>
    </row>
    <row r="246" spans="1:12" outlineLevel="1">
      <c r="A246" s="39"/>
      <c r="B246" s="40"/>
      <c r="C246" s="17" t="s">
        <v>17</v>
      </c>
      <c r="D246" s="5"/>
      <c r="E246" s="6" t="s">
        <v>12</v>
      </c>
      <c r="F246" s="6" t="s">
        <v>12</v>
      </c>
      <c r="G246" s="6" t="s">
        <v>12</v>
      </c>
      <c r="H246" s="5"/>
      <c r="I246" s="4"/>
      <c r="J246" s="1" t="s">
        <v>12</v>
      </c>
      <c r="K246" s="1" t="s">
        <v>12</v>
      </c>
    </row>
    <row r="247" spans="1:12" outlineLevel="1">
      <c r="A247" s="39"/>
      <c r="B247" s="40"/>
      <c r="C247" s="17" t="s">
        <v>18</v>
      </c>
      <c r="D247" s="5"/>
      <c r="E247" s="6" t="s">
        <v>12</v>
      </c>
      <c r="F247" s="6" t="s">
        <v>12</v>
      </c>
      <c r="G247" s="6" t="s">
        <v>12</v>
      </c>
      <c r="H247" s="6"/>
      <c r="I247" s="6"/>
      <c r="J247" s="1" t="s">
        <v>12</v>
      </c>
      <c r="K247" s="1" t="s">
        <v>12</v>
      </c>
    </row>
    <row r="248" spans="1:12" s="29" customFormat="1" outlineLevel="1">
      <c r="A248" s="51" t="s">
        <v>113</v>
      </c>
      <c r="B248" s="40"/>
      <c r="C248" s="26" t="s">
        <v>11</v>
      </c>
      <c r="D248" s="27">
        <f>D249+D250+D251+D253+D254</f>
        <v>156620.4</v>
      </c>
      <c r="E248" s="27">
        <f t="shared" ref="E248:F248" si="45">E249+E250+E251+E253+E254</f>
        <v>156620.36151000002</v>
      </c>
      <c r="F248" s="27">
        <f t="shared" si="45"/>
        <v>1653.97711</v>
      </c>
      <c r="G248" s="27" t="s">
        <v>12</v>
      </c>
      <c r="H248" s="27">
        <f>H249+H250+H251+H252+H253+H254</f>
        <v>155478.69999999998</v>
      </c>
      <c r="I248" s="28">
        <f>H248/D248</f>
        <v>0.99271040043314906</v>
      </c>
      <c r="J248" s="27" t="s">
        <v>12</v>
      </c>
      <c r="K248" s="27" t="s">
        <v>12</v>
      </c>
      <c r="L248" s="33"/>
    </row>
    <row r="249" spans="1:12" s="29" customFormat="1" outlineLevel="1">
      <c r="A249" s="51"/>
      <c r="B249" s="40"/>
      <c r="C249" s="30" t="s">
        <v>13</v>
      </c>
      <c r="D249" s="31">
        <v>1654</v>
      </c>
      <c r="E249" s="31">
        <v>1653.97711</v>
      </c>
      <c r="F249" s="31">
        <v>1653.97711</v>
      </c>
      <c r="G249" s="31">
        <v>512.25244999999995</v>
      </c>
      <c r="H249" s="31">
        <v>512.29999999999995</v>
      </c>
      <c r="I249" s="32">
        <f>H249/D249</f>
        <v>0.30973397823458282</v>
      </c>
      <c r="J249" s="32">
        <f>G249/E249</f>
        <v>0.3097095158711114</v>
      </c>
      <c r="K249" s="32">
        <f>G249/F249</f>
        <v>0.3097095158711114</v>
      </c>
      <c r="L249" s="33"/>
    </row>
    <row r="250" spans="1:12" s="29" customFormat="1" ht="36" outlineLevel="1">
      <c r="A250" s="51"/>
      <c r="B250" s="40"/>
      <c r="C250" s="30" t="s">
        <v>14</v>
      </c>
      <c r="D250" s="31"/>
      <c r="E250" s="31"/>
      <c r="F250" s="27"/>
      <c r="G250" s="27"/>
      <c r="H250" s="27"/>
      <c r="I250" s="32"/>
      <c r="J250" s="32"/>
      <c r="K250" s="28"/>
    </row>
    <row r="251" spans="1:12" s="29" customFormat="1" outlineLevel="1">
      <c r="A251" s="51"/>
      <c r="B251" s="40"/>
      <c r="C251" s="30" t="s">
        <v>15</v>
      </c>
      <c r="D251" s="31">
        <v>154966.39999999999</v>
      </c>
      <c r="E251" s="31">
        <v>154966.38440000001</v>
      </c>
      <c r="F251" s="31"/>
      <c r="G251" s="34">
        <v>154966.38440000001</v>
      </c>
      <c r="H251" s="31">
        <v>154966.39999999999</v>
      </c>
      <c r="I251" s="32">
        <f t="shared" ref="I251" si="46">H251/D251</f>
        <v>1</v>
      </c>
      <c r="J251" s="32">
        <f t="shared" ref="J251" si="47">G251/E251</f>
        <v>1</v>
      </c>
      <c r="K251" s="27" t="s">
        <v>12</v>
      </c>
    </row>
    <row r="252" spans="1:12" s="29" customFormat="1" ht="36" outlineLevel="1">
      <c r="A252" s="51"/>
      <c r="B252" s="40"/>
      <c r="C252" s="30" t="s">
        <v>16</v>
      </c>
      <c r="D252" s="31"/>
      <c r="E252" s="31"/>
      <c r="F252" s="27"/>
      <c r="G252" s="27"/>
      <c r="H252" s="27"/>
      <c r="I252" s="32"/>
      <c r="J252" s="28"/>
      <c r="K252" s="28"/>
    </row>
    <row r="253" spans="1:12" s="29" customFormat="1" outlineLevel="1">
      <c r="A253" s="51"/>
      <c r="B253" s="40"/>
      <c r="C253" s="30" t="s">
        <v>17</v>
      </c>
      <c r="D253" s="31"/>
      <c r="E253" s="27"/>
      <c r="F253" s="27"/>
      <c r="G253" s="27" t="s">
        <v>12</v>
      </c>
      <c r="H253" s="31"/>
      <c r="I253" s="32" t="e">
        <f t="shared" ref="I253" si="48">H253/D253</f>
        <v>#DIV/0!</v>
      </c>
      <c r="J253" s="28" t="s">
        <v>12</v>
      </c>
      <c r="K253" s="28" t="s">
        <v>12</v>
      </c>
    </row>
    <row r="254" spans="1:12" s="29" customFormat="1" outlineLevel="1">
      <c r="A254" s="51"/>
      <c r="B254" s="40"/>
      <c r="C254" s="30" t="s">
        <v>18</v>
      </c>
      <c r="D254" s="31"/>
      <c r="E254" s="27"/>
      <c r="F254" s="27"/>
      <c r="G254" s="27" t="s">
        <v>12</v>
      </c>
      <c r="H254" s="27"/>
      <c r="I254" s="27"/>
      <c r="J254" s="28" t="s">
        <v>12</v>
      </c>
      <c r="K254" s="28" t="s">
        <v>12</v>
      </c>
    </row>
    <row r="255" spans="1:12" s="29" customFormat="1" outlineLevel="1">
      <c r="A255" s="51" t="s">
        <v>114</v>
      </c>
      <c r="B255" s="40"/>
      <c r="C255" s="26" t="s">
        <v>11</v>
      </c>
      <c r="D255" s="27">
        <f>D256+D257+D258+D260+D261</f>
        <v>80756.5</v>
      </c>
      <c r="E255" s="27">
        <f>E256+E258</f>
        <v>80756.46136999999</v>
      </c>
      <c r="F255" s="27">
        <f>F256+F258</f>
        <v>638.75072</v>
      </c>
      <c r="G255" s="27" t="s">
        <v>12</v>
      </c>
      <c r="H255" s="27">
        <f>H256+H257+H258+H259+H260+H261</f>
        <v>80756.5</v>
      </c>
      <c r="I255" s="28">
        <f>H255/D255</f>
        <v>1</v>
      </c>
      <c r="J255" s="27" t="s">
        <v>12</v>
      </c>
      <c r="K255" s="27" t="s">
        <v>12</v>
      </c>
      <c r="L255" s="33"/>
    </row>
    <row r="256" spans="1:12" s="29" customFormat="1" outlineLevel="1">
      <c r="A256" s="51"/>
      <c r="B256" s="40"/>
      <c r="C256" s="30" t="s">
        <v>13</v>
      </c>
      <c r="D256" s="31">
        <v>638.79999999999995</v>
      </c>
      <c r="E256" s="31">
        <v>638.75072</v>
      </c>
      <c r="F256" s="31">
        <v>638.75072</v>
      </c>
      <c r="G256" s="31">
        <v>638.75072</v>
      </c>
      <c r="H256" s="31">
        <v>638.79999999999995</v>
      </c>
      <c r="I256" s="32">
        <f>H256/D256</f>
        <v>1</v>
      </c>
      <c r="J256" s="32">
        <f>G256/E256</f>
        <v>1</v>
      </c>
      <c r="K256" s="32">
        <f>G256/F256</f>
        <v>1</v>
      </c>
      <c r="L256" s="33"/>
    </row>
    <row r="257" spans="1:12" s="29" customFormat="1" ht="36" outlineLevel="1">
      <c r="A257" s="51"/>
      <c r="B257" s="40"/>
      <c r="C257" s="30" t="s">
        <v>14</v>
      </c>
      <c r="D257" s="31"/>
      <c r="E257" s="31"/>
      <c r="F257" s="27"/>
      <c r="G257" s="27"/>
      <c r="H257" s="27"/>
      <c r="I257" s="32"/>
      <c r="J257" s="32"/>
      <c r="K257" s="28"/>
    </row>
    <row r="258" spans="1:12" s="29" customFormat="1" outlineLevel="1">
      <c r="A258" s="51"/>
      <c r="B258" s="40"/>
      <c r="C258" s="30" t="s">
        <v>15</v>
      </c>
      <c r="D258" s="31">
        <v>80117.7</v>
      </c>
      <c r="E258" s="31">
        <v>80117.710649999994</v>
      </c>
      <c r="F258" s="31"/>
      <c r="G258" s="34">
        <v>80117.710649999994</v>
      </c>
      <c r="H258" s="31">
        <v>80117.7</v>
      </c>
      <c r="I258" s="32">
        <f t="shared" ref="I258" si="49">H258/D258</f>
        <v>1</v>
      </c>
      <c r="J258" s="32">
        <f t="shared" ref="J258" si="50">G258/E258</f>
        <v>1</v>
      </c>
      <c r="K258" s="27" t="s">
        <v>12</v>
      </c>
    </row>
    <row r="259" spans="1:12" s="29" customFormat="1" ht="36" outlineLevel="1">
      <c r="A259" s="51"/>
      <c r="B259" s="40"/>
      <c r="C259" s="30" t="s">
        <v>16</v>
      </c>
      <c r="D259" s="31"/>
      <c r="E259" s="31"/>
      <c r="F259" s="27"/>
      <c r="G259" s="27"/>
      <c r="H259" s="27"/>
      <c r="I259" s="32"/>
      <c r="J259" s="28"/>
      <c r="K259" s="28"/>
    </row>
    <row r="260" spans="1:12" s="29" customFormat="1" outlineLevel="1">
      <c r="A260" s="51"/>
      <c r="B260" s="40"/>
      <c r="C260" s="30" t="s">
        <v>17</v>
      </c>
      <c r="D260" s="31"/>
      <c r="E260" s="27" t="s">
        <v>12</v>
      </c>
      <c r="F260" s="27" t="s">
        <v>12</v>
      </c>
      <c r="G260" s="27" t="s">
        <v>12</v>
      </c>
      <c r="H260" s="31"/>
      <c r="I260" s="32"/>
      <c r="J260" s="28" t="s">
        <v>12</v>
      </c>
      <c r="K260" s="28" t="s">
        <v>12</v>
      </c>
    </row>
    <row r="261" spans="1:12" s="29" customFormat="1" outlineLevel="1">
      <c r="A261" s="51"/>
      <c r="B261" s="40"/>
      <c r="C261" s="30" t="s">
        <v>18</v>
      </c>
      <c r="D261" s="31"/>
      <c r="E261" s="27" t="s">
        <v>12</v>
      </c>
      <c r="F261" s="27" t="s">
        <v>12</v>
      </c>
      <c r="G261" s="27" t="s">
        <v>12</v>
      </c>
      <c r="H261" s="27"/>
      <c r="I261" s="27"/>
      <c r="J261" s="28" t="s">
        <v>12</v>
      </c>
      <c r="K261" s="28" t="s">
        <v>12</v>
      </c>
    </row>
    <row r="262" spans="1:12" s="29" customFormat="1" outlineLevel="1">
      <c r="A262" s="51" t="s">
        <v>115</v>
      </c>
      <c r="B262" s="40"/>
      <c r="C262" s="26" t="s">
        <v>11</v>
      </c>
      <c r="D262" s="27">
        <f>D263+D264+D265+D267+D268</f>
        <v>614119.10000000009</v>
      </c>
      <c r="E262" s="27">
        <f>E263+E265</f>
        <v>614119.03122999996</v>
      </c>
      <c r="F262" s="27">
        <f>F263+F265</f>
        <v>226764.62628</v>
      </c>
      <c r="G262" s="27" t="s">
        <v>12</v>
      </c>
      <c r="H262" s="27">
        <f>H263+H264+H265+H266+H267+H268</f>
        <v>515726.6</v>
      </c>
      <c r="I262" s="28">
        <f>H262/D262</f>
        <v>0.8397827066443625</v>
      </c>
      <c r="J262" s="27" t="s">
        <v>12</v>
      </c>
      <c r="K262" s="27" t="s">
        <v>12</v>
      </c>
      <c r="L262" s="33"/>
    </row>
    <row r="263" spans="1:12" s="29" customFormat="1" outlineLevel="1">
      <c r="A263" s="51"/>
      <c r="B263" s="40"/>
      <c r="C263" s="30" t="s">
        <v>13</v>
      </c>
      <c r="D263" s="31">
        <v>226764.7</v>
      </c>
      <c r="E263" s="31">
        <v>226764.62628</v>
      </c>
      <c r="F263" s="31">
        <v>226764.62628</v>
      </c>
      <c r="G263" s="31">
        <v>213448.55858000001</v>
      </c>
      <c r="H263" s="31">
        <v>187625.5</v>
      </c>
      <c r="I263" s="32">
        <f>H263/D263</f>
        <v>0.82740170758499887</v>
      </c>
      <c r="J263" s="32">
        <f>G263/E263</f>
        <v>0.94127802065760546</v>
      </c>
      <c r="K263" s="32">
        <f>G263/F263</f>
        <v>0.94127802065760546</v>
      </c>
      <c r="L263" s="33"/>
    </row>
    <row r="264" spans="1:12" s="29" customFormat="1" ht="36" outlineLevel="1">
      <c r="A264" s="51"/>
      <c r="B264" s="40"/>
      <c r="C264" s="30" t="s">
        <v>14</v>
      </c>
      <c r="D264" s="31"/>
      <c r="E264" s="31"/>
      <c r="F264" s="27"/>
      <c r="G264" s="27"/>
      <c r="H264" s="27"/>
      <c r="I264" s="32"/>
      <c r="J264" s="32"/>
      <c r="K264" s="28"/>
    </row>
    <row r="265" spans="1:12" s="29" customFormat="1" outlineLevel="1">
      <c r="A265" s="51"/>
      <c r="B265" s="40"/>
      <c r="C265" s="30" t="s">
        <v>15</v>
      </c>
      <c r="D265" s="31">
        <v>387354.4</v>
      </c>
      <c r="E265" s="31">
        <v>387354.40495</v>
      </c>
      <c r="F265" s="31"/>
      <c r="G265" s="34">
        <v>387354.40495</v>
      </c>
      <c r="H265" s="34">
        <v>328101.09999999998</v>
      </c>
      <c r="I265" s="32">
        <f t="shared" ref="I265" si="51">H265/D265</f>
        <v>0.84703078111414243</v>
      </c>
      <c r="J265" s="32">
        <f t="shared" ref="J265" si="52">G265/E265</f>
        <v>1</v>
      </c>
      <c r="K265" s="27" t="s">
        <v>12</v>
      </c>
    </row>
    <row r="266" spans="1:12" s="29" customFormat="1" ht="36" outlineLevel="1">
      <c r="A266" s="51"/>
      <c r="B266" s="40"/>
      <c r="C266" s="30" t="s">
        <v>16</v>
      </c>
      <c r="D266" s="31"/>
      <c r="E266" s="31"/>
      <c r="F266" s="27"/>
      <c r="G266" s="27"/>
      <c r="H266" s="27"/>
      <c r="I266" s="32"/>
      <c r="J266" s="28"/>
      <c r="K266" s="28"/>
    </row>
    <row r="267" spans="1:12" s="29" customFormat="1" outlineLevel="1">
      <c r="A267" s="51"/>
      <c r="B267" s="40"/>
      <c r="C267" s="30" t="s">
        <v>17</v>
      </c>
      <c r="D267" s="31"/>
      <c r="E267" s="27" t="s">
        <v>12</v>
      </c>
      <c r="F267" s="27" t="s">
        <v>12</v>
      </c>
      <c r="G267" s="27" t="s">
        <v>12</v>
      </c>
      <c r="H267" s="31"/>
      <c r="I267" s="32"/>
      <c r="J267" s="28" t="s">
        <v>12</v>
      </c>
      <c r="K267" s="28" t="s">
        <v>12</v>
      </c>
    </row>
    <row r="268" spans="1:12" s="29" customFormat="1" outlineLevel="1">
      <c r="A268" s="51"/>
      <c r="B268" s="40"/>
      <c r="C268" s="30" t="s">
        <v>18</v>
      </c>
      <c r="D268" s="31"/>
      <c r="E268" s="27" t="s">
        <v>12</v>
      </c>
      <c r="F268" s="27" t="s">
        <v>12</v>
      </c>
      <c r="G268" s="27" t="s">
        <v>12</v>
      </c>
      <c r="H268" s="27"/>
      <c r="I268" s="27"/>
      <c r="J268" s="28" t="s">
        <v>12</v>
      </c>
      <c r="K268" s="28" t="s">
        <v>12</v>
      </c>
    </row>
    <row r="269" spans="1:12" outlineLevel="1">
      <c r="A269" s="39" t="s">
        <v>48</v>
      </c>
      <c r="B269" s="40"/>
      <c r="C269" s="16" t="s">
        <v>11</v>
      </c>
      <c r="D269" s="6">
        <f>D270+D271+D272+D274+D275</f>
        <v>746300</v>
      </c>
      <c r="E269" s="6">
        <f>E270</f>
        <v>746000</v>
      </c>
      <c r="F269" s="6">
        <f>F270</f>
        <v>746000</v>
      </c>
      <c r="G269" s="6" t="s">
        <v>12</v>
      </c>
      <c r="H269" s="6">
        <f>H270+H271+H272+H273+H274+H275</f>
        <v>746300</v>
      </c>
      <c r="I269" s="1">
        <f>H269/D269</f>
        <v>1</v>
      </c>
      <c r="J269" s="6" t="s">
        <v>12</v>
      </c>
      <c r="K269" s="6" t="s">
        <v>12</v>
      </c>
      <c r="L269" s="14"/>
    </row>
    <row r="270" spans="1:12" outlineLevel="1">
      <c r="A270" s="39"/>
      <c r="B270" s="40"/>
      <c r="C270" s="17" t="s">
        <v>13</v>
      </c>
      <c r="D270" s="5">
        <v>746000</v>
      </c>
      <c r="E270" s="5">
        <v>746000</v>
      </c>
      <c r="F270" s="5">
        <v>746000</v>
      </c>
      <c r="G270" s="5">
        <v>746000</v>
      </c>
      <c r="H270" s="5">
        <v>746000</v>
      </c>
      <c r="I270" s="4">
        <f>H270/D270</f>
        <v>1</v>
      </c>
      <c r="J270" s="4">
        <f>G270/E270</f>
        <v>1</v>
      </c>
      <c r="K270" s="4">
        <f>G270/F270</f>
        <v>1</v>
      </c>
      <c r="L270" s="14"/>
    </row>
    <row r="271" spans="1:12" ht="24" outlineLevel="1">
      <c r="A271" s="39"/>
      <c r="B271" s="40"/>
      <c r="C271" s="17" t="s">
        <v>14</v>
      </c>
      <c r="D271" s="5"/>
      <c r="E271" s="5"/>
      <c r="F271" s="6"/>
      <c r="G271" s="6"/>
      <c r="H271" s="6"/>
      <c r="I271" s="4"/>
      <c r="J271" s="4"/>
      <c r="K271" s="1"/>
    </row>
    <row r="272" spans="1:12" outlineLevel="1">
      <c r="A272" s="39"/>
      <c r="B272" s="40"/>
      <c r="C272" s="17" t="s">
        <v>15</v>
      </c>
      <c r="D272" s="5"/>
      <c r="E272" s="5"/>
      <c r="F272" s="6"/>
      <c r="G272" s="12"/>
      <c r="H272" s="12"/>
      <c r="I272" s="4"/>
      <c r="J272" s="4"/>
      <c r="K272" s="6" t="s">
        <v>12</v>
      </c>
    </row>
    <row r="273" spans="1:18" ht="36" outlineLevel="1">
      <c r="A273" s="39"/>
      <c r="B273" s="40"/>
      <c r="C273" s="17" t="s">
        <v>16</v>
      </c>
      <c r="D273" s="5"/>
      <c r="E273" s="5"/>
      <c r="F273" s="6"/>
      <c r="G273" s="6"/>
      <c r="H273" s="6"/>
      <c r="I273" s="4"/>
      <c r="J273" s="1"/>
      <c r="K273" s="1"/>
    </row>
    <row r="274" spans="1:18" outlineLevel="1">
      <c r="A274" s="39"/>
      <c r="B274" s="40"/>
      <c r="C274" s="17" t="s">
        <v>17</v>
      </c>
      <c r="D274" s="5">
        <v>300</v>
      </c>
      <c r="E274" s="6" t="s">
        <v>12</v>
      </c>
      <c r="F274" s="6" t="s">
        <v>12</v>
      </c>
      <c r="G274" s="6" t="s">
        <v>12</v>
      </c>
      <c r="H274" s="5">
        <v>300</v>
      </c>
      <c r="I274" s="4">
        <f t="shared" ref="I274" si="53">H274/D274</f>
        <v>1</v>
      </c>
      <c r="J274" s="1" t="s">
        <v>12</v>
      </c>
      <c r="K274" s="1" t="s">
        <v>12</v>
      </c>
    </row>
    <row r="275" spans="1:18" outlineLevel="1">
      <c r="A275" s="39"/>
      <c r="B275" s="40"/>
      <c r="C275" s="17" t="s">
        <v>18</v>
      </c>
      <c r="D275" s="5"/>
      <c r="E275" s="6" t="s">
        <v>12</v>
      </c>
      <c r="F275" s="6" t="s">
        <v>12</v>
      </c>
      <c r="G275" s="6" t="s">
        <v>12</v>
      </c>
      <c r="H275" s="6"/>
      <c r="I275" s="6"/>
      <c r="J275" s="1" t="s">
        <v>12</v>
      </c>
      <c r="K275" s="1" t="s">
        <v>12</v>
      </c>
    </row>
    <row r="276" spans="1:18" outlineLevel="1">
      <c r="A276" s="39" t="s">
        <v>49</v>
      </c>
      <c r="B276" s="40"/>
      <c r="C276" s="16" t="s">
        <v>11</v>
      </c>
      <c r="D276" s="6">
        <f>D277+D278+D279+D281+D282</f>
        <v>305100</v>
      </c>
      <c r="E276" s="6">
        <f>E277</f>
        <v>305000</v>
      </c>
      <c r="F276" s="6">
        <f>F277</f>
        <v>305000</v>
      </c>
      <c r="G276" s="6" t="s">
        <v>12</v>
      </c>
      <c r="H276" s="6">
        <f>H279+H281</f>
        <v>100</v>
      </c>
      <c r="I276" s="1">
        <f>H276/D276</f>
        <v>3.2776138970829236E-4</v>
      </c>
      <c r="J276" s="6" t="s">
        <v>12</v>
      </c>
      <c r="K276" s="6" t="s">
        <v>12</v>
      </c>
    </row>
    <row r="277" spans="1:18" outlineLevel="1">
      <c r="A277" s="39"/>
      <c r="B277" s="40"/>
      <c r="C277" s="17" t="s">
        <v>13</v>
      </c>
      <c r="D277" s="5">
        <v>305000</v>
      </c>
      <c r="E277" s="5">
        <v>305000</v>
      </c>
      <c r="F277" s="5">
        <v>305000</v>
      </c>
      <c r="G277" s="5">
        <v>305000</v>
      </c>
      <c r="H277" s="5">
        <v>305000</v>
      </c>
      <c r="I277" s="4"/>
      <c r="J277" s="4"/>
      <c r="K277" s="4"/>
    </row>
    <row r="278" spans="1:18" ht="24" outlineLevel="1">
      <c r="A278" s="39"/>
      <c r="B278" s="40"/>
      <c r="C278" s="17" t="s">
        <v>14</v>
      </c>
      <c r="D278" s="5"/>
      <c r="E278" s="6"/>
      <c r="F278" s="6"/>
      <c r="G278" s="6"/>
      <c r="H278" s="6"/>
      <c r="I278" s="4"/>
      <c r="J278" s="4"/>
      <c r="K278" s="1"/>
    </row>
    <row r="279" spans="1:18" outlineLevel="1">
      <c r="A279" s="39"/>
      <c r="B279" s="40"/>
      <c r="C279" s="17" t="s">
        <v>15</v>
      </c>
      <c r="D279" s="5"/>
      <c r="E279" s="5"/>
      <c r="F279" s="6"/>
      <c r="G279" s="5"/>
      <c r="H279" s="5"/>
      <c r="I279" s="4"/>
      <c r="J279" s="4"/>
      <c r="K279" s="6" t="s">
        <v>12</v>
      </c>
    </row>
    <row r="280" spans="1:18" ht="36" outlineLevel="1">
      <c r="A280" s="39"/>
      <c r="B280" s="40"/>
      <c r="C280" s="17" t="s">
        <v>16</v>
      </c>
      <c r="D280" s="5"/>
      <c r="E280" s="6"/>
      <c r="F280" s="6"/>
      <c r="G280" s="6"/>
      <c r="H280" s="6"/>
      <c r="I280" s="4"/>
      <c r="J280" s="1"/>
      <c r="K280" s="1"/>
    </row>
    <row r="281" spans="1:18" outlineLevel="1">
      <c r="A281" s="39"/>
      <c r="B281" s="40"/>
      <c r="C281" s="17" t="s">
        <v>17</v>
      </c>
      <c r="D281" s="5">
        <v>100</v>
      </c>
      <c r="E281" s="6" t="s">
        <v>12</v>
      </c>
      <c r="F281" s="6" t="s">
        <v>12</v>
      </c>
      <c r="G281" s="6" t="s">
        <v>12</v>
      </c>
      <c r="H281" s="5">
        <v>100</v>
      </c>
      <c r="I281" s="4">
        <f t="shared" ref="I281" si="54">H281/D281</f>
        <v>1</v>
      </c>
      <c r="J281" s="1" t="s">
        <v>12</v>
      </c>
      <c r="K281" s="1" t="s">
        <v>12</v>
      </c>
    </row>
    <row r="282" spans="1:18" outlineLevel="1">
      <c r="A282" s="39"/>
      <c r="B282" s="40"/>
      <c r="C282" s="17" t="s">
        <v>18</v>
      </c>
      <c r="D282" s="5"/>
      <c r="E282" s="6" t="s">
        <v>12</v>
      </c>
      <c r="F282" s="6" t="s">
        <v>12</v>
      </c>
      <c r="G282" s="6" t="s">
        <v>12</v>
      </c>
      <c r="H282" s="6"/>
      <c r="I282" s="6"/>
      <c r="J282" s="1" t="s">
        <v>12</v>
      </c>
      <c r="K282" s="1" t="s">
        <v>12</v>
      </c>
    </row>
    <row r="283" spans="1:18" ht="15" customHeight="1" outlineLevel="1">
      <c r="A283" s="39" t="s">
        <v>54</v>
      </c>
      <c r="B283" s="40"/>
      <c r="C283" s="16" t="s">
        <v>11</v>
      </c>
      <c r="D283" s="6">
        <f>D284+D286+D288</f>
        <v>286628.09999999998</v>
      </c>
      <c r="E283" s="6">
        <f>E284+E286</f>
        <v>286628.09999999998</v>
      </c>
      <c r="F283" s="6">
        <f>F284+F286</f>
        <v>49998</v>
      </c>
      <c r="G283" s="6" t="s">
        <v>12</v>
      </c>
      <c r="H283" s="6">
        <f>H284+H286</f>
        <v>286628.09999999998</v>
      </c>
      <c r="I283" s="1">
        <f>H283/D283</f>
        <v>1</v>
      </c>
      <c r="J283" s="6" t="s">
        <v>12</v>
      </c>
      <c r="K283" s="6" t="s">
        <v>12</v>
      </c>
      <c r="M283" s="23"/>
      <c r="N283" s="23"/>
      <c r="O283" s="23"/>
      <c r="P283" s="23"/>
      <c r="Q283" s="23"/>
      <c r="R283" s="23"/>
    </row>
    <row r="284" spans="1:18" outlineLevel="1">
      <c r="A284" s="39"/>
      <c r="B284" s="40"/>
      <c r="C284" s="17" t="s">
        <v>13</v>
      </c>
      <c r="D284" s="5">
        <f>D291+D298</f>
        <v>49998</v>
      </c>
      <c r="E284" s="5">
        <f t="shared" ref="E284:J284" si="55">E291+E298</f>
        <v>49998</v>
      </c>
      <c r="F284" s="5">
        <f t="shared" si="55"/>
        <v>49998</v>
      </c>
      <c r="G284" s="5">
        <f>G291+G298</f>
        <v>49998</v>
      </c>
      <c r="H284" s="5">
        <f t="shared" si="55"/>
        <v>49998</v>
      </c>
      <c r="I284" s="4">
        <f t="shared" ref="I284:I286" si="56">H284/D284</f>
        <v>1</v>
      </c>
      <c r="J284" s="5">
        <f t="shared" si="55"/>
        <v>1</v>
      </c>
      <c r="K284" s="4">
        <f>G284/F284</f>
        <v>1</v>
      </c>
      <c r="M284" s="23"/>
      <c r="N284" s="23"/>
      <c r="O284" s="23"/>
      <c r="P284" s="23"/>
      <c r="Q284" s="23"/>
      <c r="R284" s="23"/>
    </row>
    <row r="285" spans="1:18" ht="24" outlineLevel="1">
      <c r="A285" s="39"/>
      <c r="B285" s="40"/>
      <c r="C285" s="17" t="s">
        <v>14</v>
      </c>
      <c r="D285" s="5"/>
      <c r="E285" s="6"/>
      <c r="F285" s="6"/>
      <c r="G285" s="6"/>
      <c r="H285" s="6"/>
      <c r="I285" s="4"/>
      <c r="J285" s="4"/>
      <c r="K285" s="1"/>
      <c r="M285" s="23"/>
      <c r="N285" s="23"/>
      <c r="O285" s="23"/>
      <c r="P285" s="23"/>
      <c r="Q285" s="23"/>
      <c r="R285" s="23"/>
    </row>
    <row r="286" spans="1:18" outlineLevel="1">
      <c r="A286" s="39"/>
      <c r="B286" s="40"/>
      <c r="C286" s="17" t="s">
        <v>15</v>
      </c>
      <c r="D286" s="5">
        <f>D293+D300</f>
        <v>236630.1</v>
      </c>
      <c r="E286" s="5">
        <f>E293+E300</f>
        <v>236630.1</v>
      </c>
      <c r="F286" s="6"/>
      <c r="G286" s="5">
        <f>G293+G300</f>
        <v>236630.1</v>
      </c>
      <c r="H286" s="5">
        <f t="shared" ref="H286" si="57">H293+H300</f>
        <v>236630.1</v>
      </c>
      <c r="I286" s="4">
        <f t="shared" si="56"/>
        <v>1</v>
      </c>
      <c r="J286" s="4">
        <f>G286/E286</f>
        <v>1</v>
      </c>
      <c r="K286" s="6" t="s">
        <v>12</v>
      </c>
      <c r="M286" s="23"/>
      <c r="N286" s="23"/>
      <c r="O286" s="23"/>
      <c r="P286" s="23"/>
      <c r="Q286" s="23"/>
      <c r="R286" s="23"/>
    </row>
    <row r="287" spans="1:18" ht="36" outlineLevel="1">
      <c r="A287" s="39"/>
      <c r="B287" s="40"/>
      <c r="C287" s="17" t="s">
        <v>16</v>
      </c>
      <c r="D287" s="5"/>
      <c r="E287" s="6"/>
      <c r="F287" s="6"/>
      <c r="G287" s="6"/>
      <c r="H287" s="6"/>
      <c r="I287" s="4"/>
      <c r="J287" s="1"/>
      <c r="K287" s="1"/>
    </row>
    <row r="288" spans="1:18" outlineLevel="1">
      <c r="A288" s="39"/>
      <c r="B288" s="40"/>
      <c r="C288" s="17" t="s">
        <v>17</v>
      </c>
      <c r="D288" s="5"/>
      <c r="E288" s="6" t="s">
        <v>12</v>
      </c>
      <c r="F288" s="6" t="s">
        <v>12</v>
      </c>
      <c r="G288" s="6" t="s">
        <v>12</v>
      </c>
      <c r="H288" s="6"/>
      <c r="I288" s="4"/>
      <c r="J288" s="1" t="s">
        <v>12</v>
      </c>
      <c r="K288" s="1" t="s">
        <v>12</v>
      </c>
    </row>
    <row r="289" spans="1:11" outlineLevel="1">
      <c r="A289" s="39"/>
      <c r="B289" s="40"/>
      <c r="C289" s="17" t="s">
        <v>18</v>
      </c>
      <c r="D289" s="5"/>
      <c r="E289" s="6" t="s">
        <v>12</v>
      </c>
      <c r="F289" s="6" t="s">
        <v>12</v>
      </c>
      <c r="G289" s="6" t="s">
        <v>12</v>
      </c>
      <c r="H289" s="6"/>
      <c r="I289" s="6"/>
      <c r="J289" s="1" t="s">
        <v>12</v>
      </c>
      <c r="K289" s="1" t="s">
        <v>12</v>
      </c>
    </row>
    <row r="290" spans="1:11" ht="16.5" customHeight="1" outlineLevel="1">
      <c r="A290" s="39" t="s">
        <v>80</v>
      </c>
      <c r="B290" s="40"/>
      <c r="C290" s="16" t="s">
        <v>11</v>
      </c>
      <c r="D290" s="6">
        <f>D291+D293+D295</f>
        <v>49998</v>
      </c>
      <c r="E290" s="6" t="s">
        <v>12</v>
      </c>
      <c r="F290" s="6" t="s">
        <v>12</v>
      </c>
      <c r="G290" s="6" t="s">
        <v>12</v>
      </c>
      <c r="H290" s="6">
        <f>H291+H293</f>
        <v>49998</v>
      </c>
      <c r="I290" s="1">
        <f>H290/D290</f>
        <v>1</v>
      </c>
      <c r="J290" s="6" t="s">
        <v>12</v>
      </c>
      <c r="K290" s="6" t="s">
        <v>12</v>
      </c>
    </row>
    <row r="291" spans="1:11" outlineLevel="1">
      <c r="A291" s="39"/>
      <c r="B291" s="40"/>
      <c r="C291" s="17" t="s">
        <v>13</v>
      </c>
      <c r="D291" s="5">
        <v>49998</v>
      </c>
      <c r="E291" s="5">
        <v>49998</v>
      </c>
      <c r="F291" s="5">
        <v>49998</v>
      </c>
      <c r="G291" s="5">
        <v>49998</v>
      </c>
      <c r="H291" s="5">
        <v>49998</v>
      </c>
      <c r="I291" s="4">
        <f>H291/D291</f>
        <v>1</v>
      </c>
      <c r="J291" s="4">
        <f>G291/E291</f>
        <v>1</v>
      </c>
      <c r="K291" s="4">
        <f>G291/F291</f>
        <v>1</v>
      </c>
    </row>
    <row r="292" spans="1:11" ht="24" outlineLevel="1">
      <c r="A292" s="39"/>
      <c r="B292" s="40"/>
      <c r="C292" s="17" t="s">
        <v>14</v>
      </c>
      <c r="D292" s="5"/>
      <c r="E292" s="5"/>
      <c r="F292" s="5"/>
      <c r="G292" s="5"/>
      <c r="H292" s="5"/>
      <c r="I292" s="4"/>
      <c r="J292" s="1"/>
      <c r="K292" s="1"/>
    </row>
    <row r="293" spans="1:11" outlineLevel="1">
      <c r="A293" s="39"/>
      <c r="B293" s="40"/>
      <c r="C293" s="17" t="s">
        <v>15</v>
      </c>
      <c r="D293" s="5"/>
      <c r="E293" s="5"/>
      <c r="F293" s="6"/>
      <c r="G293" s="5"/>
      <c r="H293" s="5"/>
      <c r="I293" s="4"/>
      <c r="J293" s="6"/>
      <c r="K293" s="6"/>
    </row>
    <row r="294" spans="1:11" ht="36" outlineLevel="1">
      <c r="A294" s="39"/>
      <c r="B294" s="40"/>
      <c r="C294" s="17" t="s">
        <v>16</v>
      </c>
      <c r="D294" s="5"/>
      <c r="E294" s="5"/>
      <c r="F294" s="5"/>
      <c r="G294" s="5"/>
      <c r="H294" s="6"/>
      <c r="I294" s="4"/>
      <c r="J294" s="1"/>
      <c r="K294" s="1"/>
    </row>
    <row r="295" spans="1:11" outlineLevel="1">
      <c r="A295" s="39"/>
      <c r="B295" s="40"/>
      <c r="C295" s="17" t="s">
        <v>17</v>
      </c>
      <c r="D295" s="5"/>
      <c r="E295" s="6" t="s">
        <v>12</v>
      </c>
      <c r="F295" s="6" t="s">
        <v>12</v>
      </c>
      <c r="G295" s="6" t="s">
        <v>12</v>
      </c>
      <c r="H295" s="5"/>
      <c r="I295" s="4"/>
      <c r="J295" s="1" t="s">
        <v>12</v>
      </c>
      <c r="K295" s="1" t="s">
        <v>12</v>
      </c>
    </row>
    <row r="296" spans="1:11" outlineLevel="1">
      <c r="A296" s="39"/>
      <c r="B296" s="40"/>
      <c r="C296" s="17" t="s">
        <v>18</v>
      </c>
      <c r="D296" s="5"/>
      <c r="E296" s="6" t="s">
        <v>12</v>
      </c>
      <c r="F296" s="6" t="s">
        <v>12</v>
      </c>
      <c r="G296" s="6" t="s">
        <v>12</v>
      </c>
      <c r="H296" s="6"/>
      <c r="I296" s="6"/>
      <c r="J296" s="1" t="s">
        <v>12</v>
      </c>
      <c r="K296" s="1" t="s">
        <v>12</v>
      </c>
    </row>
    <row r="297" spans="1:11" ht="18" customHeight="1" outlineLevel="1">
      <c r="A297" s="39" t="s">
        <v>81</v>
      </c>
      <c r="B297" s="40"/>
      <c r="C297" s="16" t="s">
        <v>11</v>
      </c>
      <c r="D297" s="6">
        <f>D298+D300+D302</f>
        <v>236630.1</v>
      </c>
      <c r="E297" s="6" t="s">
        <v>12</v>
      </c>
      <c r="F297" s="6" t="s">
        <v>12</v>
      </c>
      <c r="G297" s="6" t="s">
        <v>12</v>
      </c>
      <c r="H297" s="6">
        <f>H298+H300</f>
        <v>236630.1</v>
      </c>
      <c r="I297" s="1">
        <f>H297/D297</f>
        <v>1</v>
      </c>
      <c r="J297" s="6" t="s">
        <v>12</v>
      </c>
      <c r="K297" s="6" t="s">
        <v>12</v>
      </c>
    </row>
    <row r="298" spans="1:11" outlineLevel="1">
      <c r="A298" s="39"/>
      <c r="B298" s="40"/>
      <c r="C298" s="17" t="s">
        <v>13</v>
      </c>
      <c r="D298" s="5"/>
      <c r="E298" s="5"/>
      <c r="F298" s="5"/>
      <c r="G298" s="5"/>
      <c r="H298" s="5"/>
      <c r="I298" s="4"/>
      <c r="J298" s="4"/>
      <c r="K298" s="4"/>
    </row>
    <row r="299" spans="1:11" ht="24" outlineLevel="1">
      <c r="A299" s="39"/>
      <c r="B299" s="40"/>
      <c r="C299" s="17" t="s">
        <v>14</v>
      </c>
      <c r="D299" s="5"/>
      <c r="E299" s="5"/>
      <c r="F299" s="5"/>
      <c r="G299" s="5"/>
      <c r="H299" s="5"/>
      <c r="I299" s="4"/>
      <c r="J299" s="1"/>
      <c r="K299" s="1"/>
    </row>
    <row r="300" spans="1:11" outlineLevel="1">
      <c r="A300" s="39"/>
      <c r="B300" s="40"/>
      <c r="C300" s="17" t="s">
        <v>15</v>
      </c>
      <c r="D300" s="5">
        <v>236630.1</v>
      </c>
      <c r="E300" s="5">
        <v>236630.1</v>
      </c>
      <c r="F300" s="6"/>
      <c r="G300" s="5">
        <v>236630.1</v>
      </c>
      <c r="H300" s="5">
        <v>236630.1</v>
      </c>
      <c r="I300" s="4">
        <f t="shared" ref="I300" si="58">H300/D300</f>
        <v>1</v>
      </c>
      <c r="J300" s="4">
        <f>G300/E300</f>
        <v>1</v>
      </c>
      <c r="K300" s="6" t="s">
        <v>12</v>
      </c>
    </row>
    <row r="301" spans="1:11" ht="36" outlineLevel="1">
      <c r="A301" s="39"/>
      <c r="B301" s="40"/>
      <c r="C301" s="17" t="s">
        <v>16</v>
      </c>
      <c r="D301" s="5"/>
      <c r="E301" s="5"/>
      <c r="F301" s="5"/>
      <c r="G301" s="5"/>
      <c r="H301" s="6"/>
      <c r="I301" s="4"/>
      <c r="J301" s="1"/>
      <c r="K301" s="1"/>
    </row>
    <row r="302" spans="1:11" outlineLevel="1">
      <c r="A302" s="39"/>
      <c r="B302" s="40"/>
      <c r="C302" s="17" t="s">
        <v>17</v>
      </c>
      <c r="D302" s="5"/>
      <c r="E302" s="6" t="s">
        <v>12</v>
      </c>
      <c r="F302" s="6" t="s">
        <v>12</v>
      </c>
      <c r="G302" s="6" t="s">
        <v>12</v>
      </c>
      <c r="H302" s="5"/>
      <c r="I302" s="4"/>
      <c r="J302" s="1" t="s">
        <v>12</v>
      </c>
      <c r="K302" s="1" t="s">
        <v>12</v>
      </c>
    </row>
    <row r="303" spans="1:11" outlineLevel="1">
      <c r="A303" s="39"/>
      <c r="B303" s="40"/>
      <c r="C303" s="17" t="s">
        <v>18</v>
      </c>
      <c r="D303" s="5"/>
      <c r="E303" s="6" t="s">
        <v>12</v>
      </c>
      <c r="F303" s="6" t="s">
        <v>12</v>
      </c>
      <c r="G303" s="6" t="s">
        <v>12</v>
      </c>
      <c r="H303" s="6"/>
      <c r="I303" s="6"/>
      <c r="J303" s="1" t="s">
        <v>12</v>
      </c>
      <c r="K303" s="1" t="s">
        <v>12</v>
      </c>
    </row>
    <row r="304" spans="1:11" ht="15" customHeight="1" outlineLevel="1">
      <c r="A304" s="39" t="s">
        <v>52</v>
      </c>
      <c r="B304" s="40" t="s">
        <v>32</v>
      </c>
      <c r="C304" s="16" t="s">
        <v>11</v>
      </c>
      <c r="D304" s="6">
        <f>D305+D307</f>
        <v>32980</v>
      </c>
      <c r="E304" s="6">
        <f>E305</f>
        <v>32980</v>
      </c>
      <c r="F304" s="6">
        <f>F305</f>
        <v>32980</v>
      </c>
      <c r="G304" s="6" t="s">
        <v>12</v>
      </c>
      <c r="H304" s="6">
        <f>H305</f>
        <v>10080</v>
      </c>
      <c r="I304" s="1">
        <f>H304/D304</f>
        <v>0.30563978168587025</v>
      </c>
      <c r="J304" s="6" t="s">
        <v>12</v>
      </c>
      <c r="K304" s="6" t="s">
        <v>12</v>
      </c>
    </row>
    <row r="305" spans="1:11" outlineLevel="1">
      <c r="A305" s="39"/>
      <c r="B305" s="40"/>
      <c r="C305" s="17" t="s">
        <v>13</v>
      </c>
      <c r="D305" s="5">
        <f>D312</f>
        <v>32980</v>
      </c>
      <c r="E305" s="5">
        <f>E312</f>
        <v>32980</v>
      </c>
      <c r="F305" s="5">
        <f>F312</f>
        <v>32980</v>
      </c>
      <c r="G305" s="5">
        <f t="shared" ref="G305:H305" si="59">G312</f>
        <v>10080</v>
      </c>
      <c r="H305" s="5">
        <f t="shared" si="59"/>
        <v>10080</v>
      </c>
      <c r="I305" s="4">
        <f>H305/D305</f>
        <v>0.30563978168587025</v>
      </c>
      <c r="J305" s="4">
        <f>G305/E305</f>
        <v>0.30563978168587025</v>
      </c>
      <c r="K305" s="4">
        <f>G305/F305</f>
        <v>0.30563978168587025</v>
      </c>
    </row>
    <row r="306" spans="1:11" ht="15" customHeight="1" outlineLevel="1">
      <c r="A306" s="39"/>
      <c r="B306" s="40"/>
      <c r="C306" s="17" t="s">
        <v>14</v>
      </c>
      <c r="D306" s="5"/>
      <c r="E306" s="5"/>
      <c r="F306" s="5"/>
      <c r="G306" s="5"/>
      <c r="H306" s="5"/>
      <c r="I306" s="4"/>
      <c r="J306" s="1"/>
      <c r="K306" s="1"/>
    </row>
    <row r="307" spans="1:11" outlineLevel="1">
      <c r="A307" s="39"/>
      <c r="B307" s="40"/>
      <c r="C307" s="17" t="s">
        <v>15</v>
      </c>
      <c r="D307" s="5"/>
      <c r="E307" s="5"/>
      <c r="F307" s="6"/>
      <c r="G307" s="5"/>
      <c r="H307" s="5"/>
      <c r="I307" s="4"/>
      <c r="J307" s="6"/>
      <c r="K307" s="6"/>
    </row>
    <row r="308" spans="1:11" ht="15" customHeight="1" outlineLevel="1">
      <c r="A308" s="39"/>
      <c r="B308" s="40"/>
      <c r="C308" s="17" t="s">
        <v>16</v>
      </c>
      <c r="D308" s="5"/>
      <c r="E308" s="5"/>
      <c r="F308" s="5"/>
      <c r="G308" s="5"/>
      <c r="H308" s="6"/>
      <c r="I308" s="4"/>
      <c r="J308" s="1"/>
      <c r="K308" s="1"/>
    </row>
    <row r="309" spans="1:11" outlineLevel="1">
      <c r="A309" s="39"/>
      <c r="B309" s="40"/>
      <c r="C309" s="17" t="s">
        <v>17</v>
      </c>
      <c r="D309" s="5"/>
      <c r="E309" s="6" t="s">
        <v>12</v>
      </c>
      <c r="F309" s="6" t="s">
        <v>12</v>
      </c>
      <c r="G309" s="6" t="s">
        <v>12</v>
      </c>
      <c r="H309" s="5"/>
      <c r="I309" s="4"/>
      <c r="J309" s="1" t="s">
        <v>12</v>
      </c>
      <c r="K309" s="1" t="s">
        <v>12</v>
      </c>
    </row>
    <row r="310" spans="1:11" outlineLevel="1">
      <c r="A310" s="39"/>
      <c r="B310" s="40"/>
      <c r="C310" s="17" t="s">
        <v>18</v>
      </c>
      <c r="D310" s="5"/>
      <c r="E310" s="6" t="s">
        <v>12</v>
      </c>
      <c r="F310" s="6" t="s">
        <v>12</v>
      </c>
      <c r="G310" s="6" t="s">
        <v>12</v>
      </c>
      <c r="H310" s="6"/>
      <c r="I310" s="6"/>
      <c r="J310" s="1" t="s">
        <v>12</v>
      </c>
      <c r="K310" s="1" t="s">
        <v>12</v>
      </c>
    </row>
    <row r="311" spans="1:11" s="29" customFormat="1" ht="21" customHeight="1" outlineLevel="1">
      <c r="A311" s="51" t="s">
        <v>106</v>
      </c>
      <c r="B311" s="40"/>
      <c r="C311" s="26" t="s">
        <v>11</v>
      </c>
      <c r="D311" s="27">
        <f>D312</f>
        <v>32980</v>
      </c>
      <c r="E311" s="27">
        <f>E312</f>
        <v>32980</v>
      </c>
      <c r="F311" s="27">
        <f>F312</f>
        <v>32980</v>
      </c>
      <c r="G311" s="27" t="s">
        <v>12</v>
      </c>
      <c r="H311" s="27">
        <f>H312</f>
        <v>10080</v>
      </c>
      <c r="I311" s="28">
        <f>H311/D311</f>
        <v>0.30563978168587025</v>
      </c>
      <c r="J311" s="27" t="s">
        <v>12</v>
      </c>
      <c r="K311" s="27" t="s">
        <v>12</v>
      </c>
    </row>
    <row r="312" spans="1:11" s="29" customFormat="1" outlineLevel="1">
      <c r="A312" s="51"/>
      <c r="B312" s="40"/>
      <c r="C312" s="30" t="s">
        <v>13</v>
      </c>
      <c r="D312" s="31">
        <v>32980</v>
      </c>
      <c r="E312" s="31">
        <v>32980</v>
      </c>
      <c r="F312" s="31">
        <v>32980</v>
      </c>
      <c r="G312" s="31">
        <v>10080</v>
      </c>
      <c r="H312" s="31">
        <v>10080</v>
      </c>
      <c r="I312" s="32">
        <f>H312/D312</f>
        <v>0.30563978168587025</v>
      </c>
      <c r="J312" s="32">
        <f>G312/E312</f>
        <v>0.30563978168587025</v>
      </c>
      <c r="K312" s="32">
        <f>G312/F312</f>
        <v>0.30563978168587025</v>
      </c>
    </row>
    <row r="313" spans="1:11" s="29" customFormat="1" ht="15" customHeight="1" outlineLevel="1">
      <c r="A313" s="51"/>
      <c r="B313" s="40"/>
      <c r="C313" s="30" t="s">
        <v>14</v>
      </c>
      <c r="D313" s="31"/>
      <c r="E313" s="31"/>
      <c r="F313" s="31"/>
      <c r="G313" s="31"/>
      <c r="H313" s="31"/>
      <c r="I313" s="32"/>
      <c r="J313" s="28"/>
      <c r="K313" s="28"/>
    </row>
    <row r="314" spans="1:11" s="29" customFormat="1" outlineLevel="1">
      <c r="A314" s="51"/>
      <c r="B314" s="40"/>
      <c r="C314" s="30" t="s">
        <v>15</v>
      </c>
      <c r="D314" s="31"/>
      <c r="E314" s="31"/>
      <c r="F314" s="27"/>
      <c r="G314" s="31"/>
      <c r="H314" s="31"/>
      <c r="I314" s="32"/>
      <c r="J314" s="27"/>
      <c r="K314" s="27"/>
    </row>
    <row r="315" spans="1:11" s="29" customFormat="1" ht="15" customHeight="1" outlineLevel="1">
      <c r="A315" s="51"/>
      <c r="B315" s="40"/>
      <c r="C315" s="30" t="s">
        <v>16</v>
      </c>
      <c r="D315" s="31"/>
      <c r="E315" s="31"/>
      <c r="F315" s="31"/>
      <c r="G315" s="31"/>
      <c r="H315" s="27"/>
      <c r="I315" s="32"/>
      <c r="J315" s="28"/>
      <c r="K315" s="28"/>
    </row>
    <row r="316" spans="1:11" s="29" customFormat="1" ht="20.25" customHeight="1" outlineLevel="1">
      <c r="A316" s="51"/>
      <c r="B316" s="40"/>
      <c r="C316" s="30" t="s">
        <v>17</v>
      </c>
      <c r="D316" s="31"/>
      <c r="E316" s="27" t="s">
        <v>12</v>
      </c>
      <c r="F316" s="27" t="s">
        <v>12</v>
      </c>
      <c r="G316" s="27" t="s">
        <v>12</v>
      </c>
      <c r="H316" s="31"/>
      <c r="I316" s="32"/>
      <c r="J316" s="28" t="s">
        <v>12</v>
      </c>
      <c r="K316" s="28" t="s">
        <v>12</v>
      </c>
    </row>
    <row r="317" spans="1:11" s="29" customFormat="1" ht="20.25" customHeight="1" outlineLevel="1">
      <c r="A317" s="51"/>
      <c r="B317" s="40"/>
      <c r="C317" s="30" t="s">
        <v>18</v>
      </c>
      <c r="D317" s="31"/>
      <c r="E317" s="27" t="s">
        <v>12</v>
      </c>
      <c r="F317" s="27" t="s">
        <v>12</v>
      </c>
      <c r="G317" s="27" t="s">
        <v>12</v>
      </c>
      <c r="H317" s="27"/>
      <c r="I317" s="27"/>
      <c r="J317" s="28" t="s">
        <v>12</v>
      </c>
      <c r="K317" s="28" t="s">
        <v>12</v>
      </c>
    </row>
    <row r="318" spans="1:11" ht="15" customHeight="1" outlineLevel="1">
      <c r="A318" s="39" t="s">
        <v>51</v>
      </c>
      <c r="B318" s="40" t="s">
        <v>32</v>
      </c>
      <c r="C318" s="16" t="s">
        <v>11</v>
      </c>
      <c r="D318" s="6">
        <f>D319+D321</f>
        <v>4631526.8999999994</v>
      </c>
      <c r="E318" s="6">
        <f>E319</f>
        <v>4631527.0848099999</v>
      </c>
      <c r="F318" s="6">
        <f>F319</f>
        <v>3852299.7027600002</v>
      </c>
      <c r="G318" s="6" t="s">
        <v>12</v>
      </c>
      <c r="H318" s="6">
        <f>H319+H321</f>
        <v>3789743.7</v>
      </c>
      <c r="I318" s="1">
        <f>H318/D318</f>
        <v>0.81824931212209961</v>
      </c>
      <c r="J318" s="6" t="s">
        <v>12</v>
      </c>
      <c r="K318" s="6" t="s">
        <v>12</v>
      </c>
    </row>
    <row r="319" spans="1:11" outlineLevel="1">
      <c r="A319" s="39"/>
      <c r="B319" s="40"/>
      <c r="C319" s="17" t="s">
        <v>13</v>
      </c>
      <c r="D319" s="5">
        <f>D326+D333+D340+D347</f>
        <v>4631526.8999999994</v>
      </c>
      <c r="E319" s="5">
        <f>E326+E333+E340+E347</f>
        <v>4631527.0848099999</v>
      </c>
      <c r="F319" s="5">
        <f t="shared" ref="F319:H319" si="60">F326+F333+F340+F347</f>
        <v>3852299.7027600002</v>
      </c>
      <c r="G319" s="5">
        <f>G326+G333+G340+G347</f>
        <v>3790105.3372900002</v>
      </c>
      <c r="H319" s="5">
        <f t="shared" si="60"/>
        <v>3789743.7</v>
      </c>
      <c r="I319" s="4">
        <f>H319/D319</f>
        <v>0.81824931212209961</v>
      </c>
      <c r="J319" s="4">
        <f>G319/E319</f>
        <v>0.81832736112466942</v>
      </c>
      <c r="K319" s="4">
        <f>G319/F319</f>
        <v>0.98385526301979032</v>
      </c>
    </row>
    <row r="320" spans="1:11" ht="15" customHeight="1" outlineLevel="1">
      <c r="A320" s="39"/>
      <c r="B320" s="40"/>
      <c r="C320" s="17" t="s">
        <v>14</v>
      </c>
      <c r="D320" s="5"/>
      <c r="E320" s="5"/>
      <c r="F320" s="5"/>
      <c r="G320" s="5"/>
      <c r="H320" s="5"/>
      <c r="I320" s="4"/>
      <c r="J320" s="1"/>
      <c r="K320" s="1"/>
    </row>
    <row r="321" spans="1:11" outlineLevel="1">
      <c r="A321" s="39"/>
      <c r="B321" s="40"/>
      <c r="C321" s="17" t="s">
        <v>15</v>
      </c>
      <c r="D321" s="5"/>
      <c r="E321" s="5"/>
      <c r="F321" s="6" t="s">
        <v>12</v>
      </c>
      <c r="G321" s="5"/>
      <c r="H321" s="5"/>
      <c r="I321" s="4"/>
      <c r="J321" s="6"/>
      <c r="K321" s="6" t="s">
        <v>12</v>
      </c>
    </row>
    <row r="322" spans="1:11" ht="15" customHeight="1" outlineLevel="1">
      <c r="A322" s="39"/>
      <c r="B322" s="40"/>
      <c r="C322" s="17" t="s">
        <v>16</v>
      </c>
      <c r="D322" s="5"/>
      <c r="E322" s="5"/>
      <c r="F322" s="5"/>
      <c r="G322" s="5"/>
      <c r="H322" s="6"/>
      <c r="I322" s="4"/>
      <c r="J322" s="1"/>
      <c r="K322" s="1"/>
    </row>
    <row r="323" spans="1:11" outlineLevel="1">
      <c r="A323" s="39"/>
      <c r="B323" s="40"/>
      <c r="C323" s="17" t="s">
        <v>17</v>
      </c>
      <c r="D323" s="5"/>
      <c r="E323" s="6" t="s">
        <v>12</v>
      </c>
      <c r="F323" s="6" t="s">
        <v>12</v>
      </c>
      <c r="G323" s="6" t="s">
        <v>12</v>
      </c>
      <c r="H323" s="5"/>
      <c r="I323" s="4"/>
      <c r="J323" s="1" t="s">
        <v>12</v>
      </c>
      <c r="K323" s="1" t="s">
        <v>12</v>
      </c>
    </row>
    <row r="324" spans="1:11" ht="37.5" customHeight="1" outlineLevel="1">
      <c r="A324" s="39"/>
      <c r="B324" s="40"/>
      <c r="C324" s="17" t="s">
        <v>18</v>
      </c>
      <c r="D324" s="5"/>
      <c r="E324" s="6" t="s">
        <v>12</v>
      </c>
      <c r="F324" s="6" t="s">
        <v>12</v>
      </c>
      <c r="G324" s="6" t="s">
        <v>12</v>
      </c>
      <c r="H324" s="6"/>
      <c r="I324" s="6"/>
      <c r="J324" s="1" t="s">
        <v>12</v>
      </c>
      <c r="K324" s="1" t="s">
        <v>12</v>
      </c>
    </row>
    <row r="325" spans="1:11" ht="15" customHeight="1" outlineLevel="1">
      <c r="A325" s="51" t="s">
        <v>107</v>
      </c>
      <c r="B325" s="40"/>
      <c r="C325" s="16" t="s">
        <v>11</v>
      </c>
      <c r="D325" s="6">
        <f>D326+D328</f>
        <v>174816</v>
      </c>
      <c r="E325" s="6">
        <f>E326</f>
        <v>174815.94959999999</v>
      </c>
      <c r="F325" s="6">
        <f>F326</f>
        <v>174815.94959999999</v>
      </c>
      <c r="G325" s="6" t="s">
        <v>12</v>
      </c>
      <c r="H325" s="6">
        <f t="shared" ref="H325" si="61">H326+H328</f>
        <v>162790.5</v>
      </c>
      <c r="I325" s="1">
        <f>H325/D325</f>
        <v>0.93121052992861064</v>
      </c>
      <c r="J325" s="6" t="s">
        <v>12</v>
      </c>
      <c r="K325" s="6" t="s">
        <v>12</v>
      </c>
    </row>
    <row r="326" spans="1:11" outlineLevel="1">
      <c r="A326" s="39"/>
      <c r="B326" s="40"/>
      <c r="C326" s="17" t="s">
        <v>13</v>
      </c>
      <c r="D326" s="35">
        <v>174816</v>
      </c>
      <c r="E326" s="5">
        <v>174815.94959999999</v>
      </c>
      <c r="F326" s="5">
        <v>174815.94959999999</v>
      </c>
      <c r="G326" s="5">
        <v>162790.5496</v>
      </c>
      <c r="H326" s="5">
        <v>162790.5</v>
      </c>
      <c r="I326" s="4">
        <f>H326/D326</f>
        <v>0.93121052992861064</v>
      </c>
      <c r="J326" s="4">
        <f>G326/E326</f>
        <v>0.93121108212657044</v>
      </c>
      <c r="K326" s="4">
        <f>G326/F326</f>
        <v>0.93121108212657044</v>
      </c>
    </row>
    <row r="327" spans="1:11" ht="24" outlineLevel="1">
      <c r="A327" s="39"/>
      <c r="B327" s="40"/>
      <c r="C327" s="17" t="s">
        <v>14</v>
      </c>
      <c r="D327" s="5"/>
      <c r="E327" s="5"/>
      <c r="F327" s="5"/>
      <c r="G327" s="5"/>
      <c r="H327" s="5"/>
      <c r="I327" s="4"/>
      <c r="J327" s="1"/>
      <c r="K327" s="1"/>
    </row>
    <row r="328" spans="1:11" outlineLevel="1">
      <c r="A328" s="39"/>
      <c r="B328" s="40"/>
      <c r="C328" s="17" t="s">
        <v>15</v>
      </c>
      <c r="D328" s="5"/>
      <c r="E328" s="5"/>
      <c r="F328" s="6" t="s">
        <v>12</v>
      </c>
      <c r="G328" s="5"/>
      <c r="H328" s="5"/>
      <c r="I328" s="4"/>
      <c r="J328" s="6"/>
      <c r="K328" s="6" t="s">
        <v>12</v>
      </c>
    </row>
    <row r="329" spans="1:11" ht="36" outlineLevel="1">
      <c r="A329" s="39"/>
      <c r="B329" s="40"/>
      <c r="C329" s="17" t="s">
        <v>16</v>
      </c>
      <c r="D329" s="5"/>
      <c r="E329" s="5"/>
      <c r="F329" s="5"/>
      <c r="G329" s="5"/>
      <c r="H329" s="6"/>
      <c r="I329" s="4"/>
      <c r="J329" s="1"/>
      <c r="K329" s="1"/>
    </row>
    <row r="330" spans="1:11" outlineLevel="1">
      <c r="A330" s="39"/>
      <c r="B330" s="40"/>
      <c r="C330" s="17" t="s">
        <v>17</v>
      </c>
      <c r="D330" s="5"/>
      <c r="E330" s="6" t="s">
        <v>12</v>
      </c>
      <c r="F330" s="6" t="s">
        <v>12</v>
      </c>
      <c r="G330" s="6" t="s">
        <v>12</v>
      </c>
      <c r="H330" s="5"/>
      <c r="I330" s="4"/>
      <c r="J330" s="1" t="s">
        <v>12</v>
      </c>
      <c r="K330" s="1" t="s">
        <v>12</v>
      </c>
    </row>
    <row r="331" spans="1:11" outlineLevel="1">
      <c r="A331" s="39"/>
      <c r="B331" s="40"/>
      <c r="C331" s="17" t="s">
        <v>18</v>
      </c>
      <c r="D331" s="5"/>
      <c r="E331" s="6" t="s">
        <v>12</v>
      </c>
      <c r="F331" s="6" t="s">
        <v>12</v>
      </c>
      <c r="G331" s="6" t="s">
        <v>12</v>
      </c>
      <c r="H331" s="6"/>
      <c r="I331" s="6"/>
      <c r="J331" s="1" t="s">
        <v>12</v>
      </c>
      <c r="K331" s="1" t="s">
        <v>12</v>
      </c>
    </row>
    <row r="332" spans="1:11" ht="15" customHeight="1" outlineLevel="1">
      <c r="A332" s="51" t="s">
        <v>108</v>
      </c>
      <c r="B332" s="40"/>
      <c r="C332" s="16" t="s">
        <v>11</v>
      </c>
      <c r="D332" s="6">
        <f>D333</f>
        <v>4389352.5</v>
      </c>
      <c r="E332" s="6">
        <f>E333</f>
        <v>4389352.6709599998</v>
      </c>
      <c r="F332" s="6">
        <f>F333</f>
        <v>3610125.2889100001</v>
      </c>
      <c r="G332" s="6" t="s">
        <v>12</v>
      </c>
      <c r="H332" s="6">
        <f t="shared" ref="H332" si="62">H333</f>
        <v>3597032.2</v>
      </c>
      <c r="I332" s="1">
        <f>H332/D332</f>
        <v>0.81949039180608074</v>
      </c>
      <c r="J332" s="6" t="s">
        <v>12</v>
      </c>
      <c r="K332" s="6" t="s">
        <v>12</v>
      </c>
    </row>
    <row r="333" spans="1:11" outlineLevel="1">
      <c r="A333" s="39"/>
      <c r="B333" s="40"/>
      <c r="C333" s="17" t="s">
        <v>13</v>
      </c>
      <c r="D333" s="35">
        <v>4389352.5</v>
      </c>
      <c r="E333" s="5">
        <v>4389352.6709599998</v>
      </c>
      <c r="F333" s="5">
        <v>3610125.2889100001</v>
      </c>
      <c r="G333" s="5">
        <v>3597393.77</v>
      </c>
      <c r="H333" s="5">
        <v>3597032.2</v>
      </c>
      <c r="I333" s="4">
        <f>H333/D333</f>
        <v>0.81949039180608074</v>
      </c>
      <c r="J333" s="4">
        <f>G333/E333</f>
        <v>0.81957273422124233</v>
      </c>
      <c r="K333" s="4">
        <f>G333/F333</f>
        <v>0.99647338585474854</v>
      </c>
    </row>
    <row r="334" spans="1:11" ht="24" outlineLevel="1">
      <c r="A334" s="39"/>
      <c r="B334" s="40"/>
      <c r="C334" s="17" t="s">
        <v>14</v>
      </c>
      <c r="D334" s="5"/>
      <c r="E334" s="5"/>
      <c r="F334" s="5"/>
      <c r="G334" s="5"/>
      <c r="H334" s="5"/>
      <c r="I334" s="4"/>
      <c r="J334" s="1"/>
      <c r="K334" s="1"/>
    </row>
    <row r="335" spans="1:11" outlineLevel="1">
      <c r="A335" s="39"/>
      <c r="B335" s="40"/>
      <c r="C335" s="17" t="s">
        <v>15</v>
      </c>
      <c r="D335" s="5"/>
      <c r="E335" s="5"/>
      <c r="F335" s="6"/>
      <c r="G335" s="5"/>
      <c r="H335" s="5"/>
      <c r="I335" s="4"/>
      <c r="J335" s="6"/>
      <c r="K335" s="6"/>
    </row>
    <row r="336" spans="1:11" ht="36" outlineLevel="1">
      <c r="A336" s="39"/>
      <c r="B336" s="40"/>
      <c r="C336" s="17" t="s">
        <v>16</v>
      </c>
      <c r="D336" s="5"/>
      <c r="E336" s="5"/>
      <c r="F336" s="5"/>
      <c r="G336" s="5"/>
      <c r="H336" s="6"/>
      <c r="I336" s="4"/>
      <c r="J336" s="1"/>
      <c r="K336" s="1"/>
    </row>
    <row r="337" spans="1:11" outlineLevel="1">
      <c r="A337" s="39"/>
      <c r="B337" s="40"/>
      <c r="C337" s="17" t="s">
        <v>17</v>
      </c>
      <c r="D337" s="5"/>
      <c r="E337" s="6" t="s">
        <v>12</v>
      </c>
      <c r="F337" s="6" t="s">
        <v>12</v>
      </c>
      <c r="G337" s="6" t="s">
        <v>12</v>
      </c>
      <c r="H337" s="5"/>
      <c r="I337" s="4"/>
      <c r="J337" s="1" t="s">
        <v>12</v>
      </c>
      <c r="K337" s="1" t="s">
        <v>12</v>
      </c>
    </row>
    <row r="338" spans="1:11" outlineLevel="1">
      <c r="A338" s="39"/>
      <c r="B338" s="40"/>
      <c r="C338" s="17" t="s">
        <v>18</v>
      </c>
      <c r="D338" s="5"/>
      <c r="E338" s="6" t="s">
        <v>12</v>
      </c>
      <c r="F338" s="6" t="s">
        <v>12</v>
      </c>
      <c r="G338" s="6" t="s">
        <v>12</v>
      </c>
      <c r="H338" s="6"/>
      <c r="I338" s="6"/>
      <c r="J338" s="1" t="s">
        <v>12</v>
      </c>
      <c r="K338" s="1" t="s">
        <v>12</v>
      </c>
    </row>
    <row r="339" spans="1:11" ht="15" customHeight="1" outlineLevel="1">
      <c r="A339" s="57" t="s">
        <v>109</v>
      </c>
      <c r="B339" s="40"/>
      <c r="C339" s="16" t="s">
        <v>11</v>
      </c>
      <c r="D339" s="6">
        <f>D340</f>
        <v>56971.1</v>
      </c>
      <c r="E339" s="6">
        <f>E340</f>
        <v>56971.14157</v>
      </c>
      <c r="F339" s="6">
        <f>F340</f>
        <v>56971.14157</v>
      </c>
      <c r="G339" s="6" t="s">
        <v>12</v>
      </c>
      <c r="H339" s="6">
        <f t="shared" ref="H339" si="63">H340</f>
        <v>25837.9</v>
      </c>
      <c r="I339" s="1">
        <f>H339/D339</f>
        <v>0.45352643708827811</v>
      </c>
      <c r="J339" s="6" t="s">
        <v>12</v>
      </c>
      <c r="K339" s="6" t="s">
        <v>12</v>
      </c>
    </row>
    <row r="340" spans="1:11" outlineLevel="1">
      <c r="A340" s="57"/>
      <c r="B340" s="40"/>
      <c r="C340" s="17" t="s">
        <v>13</v>
      </c>
      <c r="D340" s="35">
        <v>56971.1</v>
      </c>
      <c r="E340" s="5">
        <v>56971.14157</v>
      </c>
      <c r="F340" s="5">
        <v>56971.14157</v>
      </c>
      <c r="G340" s="5">
        <v>25837.931570000001</v>
      </c>
      <c r="H340" s="5">
        <v>25837.9</v>
      </c>
      <c r="I340" s="4">
        <f>H340/D340</f>
        <v>0.45352643708827811</v>
      </c>
      <c r="J340" s="4">
        <f>G340/E340</f>
        <v>0.45352666030490429</v>
      </c>
      <c r="K340" s="4">
        <f>G340/F340</f>
        <v>0.45352666030490429</v>
      </c>
    </row>
    <row r="341" spans="1:11" ht="24" outlineLevel="1">
      <c r="A341" s="57"/>
      <c r="B341" s="40"/>
      <c r="C341" s="17" t="s">
        <v>14</v>
      </c>
      <c r="D341" s="5"/>
      <c r="E341" s="5"/>
      <c r="F341" s="5"/>
      <c r="G341" s="5"/>
      <c r="H341" s="5"/>
      <c r="I341" s="4"/>
      <c r="J341" s="1"/>
      <c r="K341" s="1"/>
    </row>
    <row r="342" spans="1:11" outlineLevel="1">
      <c r="A342" s="57"/>
      <c r="B342" s="40"/>
      <c r="C342" s="17" t="s">
        <v>15</v>
      </c>
      <c r="D342" s="5"/>
      <c r="E342" s="5"/>
      <c r="F342" s="6"/>
      <c r="G342" s="5"/>
      <c r="H342" s="5"/>
      <c r="I342" s="4"/>
      <c r="J342" s="6"/>
      <c r="K342" s="6"/>
    </row>
    <row r="343" spans="1:11" ht="36" outlineLevel="1">
      <c r="A343" s="57"/>
      <c r="B343" s="40"/>
      <c r="C343" s="17" t="s">
        <v>16</v>
      </c>
      <c r="D343" s="5"/>
      <c r="E343" s="5"/>
      <c r="F343" s="5"/>
      <c r="G343" s="5"/>
      <c r="H343" s="6"/>
      <c r="I343" s="4"/>
      <c r="J343" s="1"/>
      <c r="K343" s="1"/>
    </row>
    <row r="344" spans="1:11" outlineLevel="1">
      <c r="A344" s="57"/>
      <c r="B344" s="40"/>
      <c r="C344" s="17" t="s">
        <v>17</v>
      </c>
      <c r="D344" s="5"/>
      <c r="E344" s="6" t="s">
        <v>12</v>
      </c>
      <c r="F344" s="6" t="s">
        <v>12</v>
      </c>
      <c r="G344" s="6" t="s">
        <v>12</v>
      </c>
      <c r="H344" s="5"/>
      <c r="I344" s="4"/>
      <c r="J344" s="1" t="s">
        <v>12</v>
      </c>
      <c r="K344" s="1" t="s">
        <v>12</v>
      </c>
    </row>
    <row r="345" spans="1:11" outlineLevel="1">
      <c r="A345" s="57"/>
      <c r="B345" s="40"/>
      <c r="C345" s="17" t="s">
        <v>18</v>
      </c>
      <c r="D345" s="5"/>
      <c r="E345" s="6" t="s">
        <v>12</v>
      </c>
      <c r="F345" s="6" t="s">
        <v>12</v>
      </c>
      <c r="G345" s="6" t="s">
        <v>12</v>
      </c>
      <c r="H345" s="6"/>
      <c r="I345" s="6"/>
      <c r="J345" s="1" t="s">
        <v>12</v>
      </c>
      <c r="K345" s="1" t="s">
        <v>12</v>
      </c>
    </row>
    <row r="346" spans="1:11" ht="15" customHeight="1" outlineLevel="1">
      <c r="A346" s="57" t="s">
        <v>110</v>
      </c>
      <c r="B346" s="40"/>
      <c r="C346" s="16" t="s">
        <v>11</v>
      </c>
      <c r="D346" s="6">
        <f>D347</f>
        <v>10387.299999999999</v>
      </c>
      <c r="E346" s="6">
        <f>E347</f>
        <v>10387.322679999999</v>
      </c>
      <c r="F346" s="6">
        <f>F347</f>
        <v>10387.322679999999</v>
      </c>
      <c r="G346" s="6" t="s">
        <v>12</v>
      </c>
      <c r="H346" s="6">
        <f t="shared" ref="H346" si="64">H347</f>
        <v>4083.1</v>
      </c>
      <c r="I346" s="1">
        <f>H346/D346</f>
        <v>0.39308578745198464</v>
      </c>
      <c r="J346" s="6" t="s">
        <v>12</v>
      </c>
      <c r="K346" s="6" t="s">
        <v>12</v>
      </c>
    </row>
    <row r="347" spans="1:11" outlineLevel="1">
      <c r="A347" s="57"/>
      <c r="B347" s="40"/>
      <c r="C347" s="17" t="s">
        <v>13</v>
      </c>
      <c r="D347" s="35">
        <v>10387.299999999999</v>
      </c>
      <c r="E347" s="5">
        <v>10387.322679999999</v>
      </c>
      <c r="F347" s="5">
        <v>10387.322679999999</v>
      </c>
      <c r="G347" s="5">
        <v>4083.0861199999999</v>
      </c>
      <c r="H347" s="5">
        <v>4083.1</v>
      </c>
      <c r="I347" s="4">
        <f>H347/D347</f>
        <v>0.39308578745198464</v>
      </c>
      <c r="J347" s="4">
        <f>G347/E347</f>
        <v>0.39308359293214912</v>
      </c>
      <c r="K347" s="4">
        <f>G347/F347</f>
        <v>0.39308359293214912</v>
      </c>
    </row>
    <row r="348" spans="1:11" ht="24" outlineLevel="1">
      <c r="A348" s="57"/>
      <c r="B348" s="40"/>
      <c r="C348" s="17" t="s">
        <v>14</v>
      </c>
      <c r="D348" s="5"/>
      <c r="E348" s="5"/>
      <c r="F348" s="5"/>
      <c r="G348" s="5"/>
      <c r="H348" s="5"/>
      <c r="I348" s="4"/>
      <c r="J348" s="1"/>
      <c r="K348" s="1"/>
    </row>
    <row r="349" spans="1:11" outlineLevel="1">
      <c r="A349" s="57"/>
      <c r="B349" s="40"/>
      <c r="C349" s="17" t="s">
        <v>15</v>
      </c>
      <c r="D349" s="5"/>
      <c r="E349" s="5"/>
      <c r="F349" s="6"/>
      <c r="G349" s="5"/>
      <c r="H349" s="5"/>
      <c r="I349" s="4"/>
      <c r="J349" s="6"/>
      <c r="K349" s="6"/>
    </row>
    <row r="350" spans="1:11" ht="36" outlineLevel="1">
      <c r="A350" s="57"/>
      <c r="B350" s="40"/>
      <c r="C350" s="17" t="s">
        <v>16</v>
      </c>
      <c r="D350" s="5"/>
      <c r="E350" s="5"/>
      <c r="F350" s="5"/>
      <c r="G350" s="5"/>
      <c r="H350" s="6"/>
      <c r="I350" s="4"/>
      <c r="J350" s="1"/>
      <c r="K350" s="1"/>
    </row>
    <row r="351" spans="1:11" outlineLevel="1">
      <c r="A351" s="57"/>
      <c r="B351" s="40"/>
      <c r="C351" s="17" t="s">
        <v>17</v>
      </c>
      <c r="D351" s="5"/>
      <c r="E351" s="6" t="s">
        <v>12</v>
      </c>
      <c r="F351" s="6" t="s">
        <v>12</v>
      </c>
      <c r="G351" s="6" t="s">
        <v>12</v>
      </c>
      <c r="H351" s="5"/>
      <c r="I351" s="4"/>
      <c r="J351" s="1" t="s">
        <v>12</v>
      </c>
      <c r="K351" s="1" t="s">
        <v>12</v>
      </c>
    </row>
    <row r="352" spans="1:11" ht="25.5" customHeight="1" outlineLevel="1">
      <c r="A352" s="57"/>
      <c r="B352" s="40"/>
      <c r="C352" s="17" t="s">
        <v>18</v>
      </c>
      <c r="D352" s="5"/>
      <c r="E352" s="6" t="s">
        <v>12</v>
      </c>
      <c r="F352" s="6" t="s">
        <v>12</v>
      </c>
      <c r="G352" s="6" t="s">
        <v>12</v>
      </c>
      <c r="H352" s="6"/>
      <c r="I352" s="6"/>
      <c r="J352" s="1" t="s">
        <v>12</v>
      </c>
      <c r="K352" s="1" t="s">
        <v>12</v>
      </c>
    </row>
    <row r="353" spans="1:12" ht="15" customHeight="1" outlineLevel="1">
      <c r="A353" s="39" t="s">
        <v>50</v>
      </c>
      <c r="B353" s="40" t="s">
        <v>32</v>
      </c>
      <c r="C353" s="16" t="s">
        <v>11</v>
      </c>
      <c r="D353" s="6">
        <f>D354</f>
        <v>221363.4</v>
      </c>
      <c r="E353" s="6">
        <f>E354</f>
        <v>221363.4</v>
      </c>
      <c r="F353" s="6">
        <f>F354</f>
        <v>221308.37</v>
      </c>
      <c r="G353" s="6" t="s">
        <v>12</v>
      </c>
      <c r="H353" s="6">
        <f>H354</f>
        <v>200726.1042</v>
      </c>
      <c r="I353" s="1">
        <f>H353/D353</f>
        <v>0.90677187014655547</v>
      </c>
      <c r="J353" s="6" t="s">
        <v>12</v>
      </c>
      <c r="K353" s="6" t="s">
        <v>12</v>
      </c>
    </row>
    <row r="354" spans="1:12" outlineLevel="1">
      <c r="A354" s="39"/>
      <c r="B354" s="40"/>
      <c r="C354" s="17" t="s">
        <v>13</v>
      </c>
      <c r="D354" s="5">
        <v>221363.4</v>
      </c>
      <c r="E354" s="5">
        <v>221363.4</v>
      </c>
      <c r="F354" s="5">
        <v>221308.37</v>
      </c>
      <c r="G354" s="5">
        <v>198808.14635</v>
      </c>
      <c r="H354" s="5">
        <v>200726.1042</v>
      </c>
      <c r="I354" s="4">
        <f>H354/D354</f>
        <v>0.90677187014655547</v>
      </c>
      <c r="J354" s="4">
        <f>G354/E354</f>
        <v>0.89810757491979254</v>
      </c>
      <c r="K354" s="4">
        <f>G354/F354</f>
        <v>0.8983308961608637</v>
      </c>
    </row>
    <row r="355" spans="1:12" ht="15" customHeight="1" outlineLevel="1">
      <c r="A355" s="39"/>
      <c r="B355" s="40"/>
      <c r="C355" s="17" t="s">
        <v>14</v>
      </c>
      <c r="D355" s="5"/>
      <c r="E355" s="5"/>
      <c r="F355" s="5"/>
      <c r="G355" s="5"/>
      <c r="H355" s="5"/>
      <c r="I355" s="4"/>
      <c r="J355" s="1"/>
      <c r="K355" s="1"/>
    </row>
    <row r="356" spans="1:12" outlineLevel="1">
      <c r="A356" s="39"/>
      <c r="B356" s="40"/>
      <c r="C356" s="17" t="s">
        <v>15</v>
      </c>
      <c r="D356" s="5"/>
      <c r="E356" s="5"/>
      <c r="F356" s="6"/>
      <c r="G356" s="5"/>
      <c r="H356" s="5"/>
      <c r="I356" s="4"/>
      <c r="J356" s="6"/>
      <c r="K356" s="6"/>
    </row>
    <row r="357" spans="1:12" ht="15" customHeight="1" outlineLevel="1">
      <c r="A357" s="39"/>
      <c r="B357" s="40"/>
      <c r="C357" s="17" t="s">
        <v>16</v>
      </c>
      <c r="D357" s="5"/>
      <c r="E357" s="5"/>
      <c r="F357" s="5"/>
      <c r="G357" s="5"/>
      <c r="H357" s="6"/>
      <c r="I357" s="4"/>
      <c r="J357" s="1"/>
      <c r="K357" s="1"/>
    </row>
    <row r="358" spans="1:12" outlineLevel="1">
      <c r="A358" s="39"/>
      <c r="B358" s="40"/>
      <c r="C358" s="17" t="s">
        <v>17</v>
      </c>
      <c r="D358" s="5"/>
      <c r="E358" s="6" t="s">
        <v>12</v>
      </c>
      <c r="F358" s="6" t="s">
        <v>12</v>
      </c>
      <c r="G358" s="6" t="s">
        <v>12</v>
      </c>
      <c r="H358" s="5"/>
      <c r="I358" s="4"/>
      <c r="J358" s="1" t="s">
        <v>12</v>
      </c>
      <c r="K358" s="1" t="s">
        <v>12</v>
      </c>
    </row>
    <row r="359" spans="1:12" outlineLevel="1">
      <c r="A359" s="39"/>
      <c r="B359" s="40"/>
      <c r="C359" s="17" t="s">
        <v>18</v>
      </c>
      <c r="D359" s="5"/>
      <c r="E359" s="6" t="s">
        <v>12</v>
      </c>
      <c r="F359" s="6" t="s">
        <v>12</v>
      </c>
      <c r="G359" s="6" t="s">
        <v>12</v>
      </c>
      <c r="H359" s="6"/>
      <c r="I359" s="6"/>
      <c r="J359" s="1" t="s">
        <v>12</v>
      </c>
      <c r="K359" s="1" t="s">
        <v>12</v>
      </c>
    </row>
    <row r="360" spans="1:12" ht="15" customHeight="1" outlineLevel="1">
      <c r="A360" s="43" t="s">
        <v>83</v>
      </c>
      <c r="B360" s="54" t="s">
        <v>94</v>
      </c>
      <c r="C360" s="16" t="s">
        <v>11</v>
      </c>
      <c r="D360" s="6">
        <f>D361++D363+D365+D366</f>
        <v>91989.2</v>
      </c>
      <c r="E360" s="6">
        <f>E361</f>
        <v>85550</v>
      </c>
      <c r="F360" s="6">
        <f>F361</f>
        <v>85550</v>
      </c>
      <c r="G360" s="6" t="s">
        <v>12</v>
      </c>
      <c r="H360" s="6">
        <f>H361++H363+H365+H366</f>
        <v>91988.608800000002</v>
      </c>
      <c r="I360" s="1">
        <f>H360/D360</f>
        <v>0.99999357315858828</v>
      </c>
      <c r="J360" s="6" t="s">
        <v>12</v>
      </c>
      <c r="K360" s="6" t="s">
        <v>12</v>
      </c>
      <c r="L360" s="19"/>
    </row>
    <row r="361" spans="1:12" outlineLevel="1">
      <c r="A361" s="44"/>
      <c r="B361" s="55"/>
      <c r="C361" s="17" t="s">
        <v>13</v>
      </c>
      <c r="D361" s="5">
        <v>85550</v>
      </c>
      <c r="E361" s="5">
        <v>85550</v>
      </c>
      <c r="F361" s="5">
        <v>85550</v>
      </c>
      <c r="G361" s="5">
        <v>85549.4</v>
      </c>
      <c r="H361" s="5">
        <v>85549.406180000005</v>
      </c>
      <c r="I361" s="4">
        <f>H361/D361</f>
        <v>0.99999305879602574</v>
      </c>
      <c r="J361" s="4"/>
      <c r="K361" s="4"/>
      <c r="L361" s="19"/>
    </row>
    <row r="362" spans="1:12" ht="24" outlineLevel="1">
      <c r="A362" s="44"/>
      <c r="B362" s="55"/>
      <c r="C362" s="17" t="s">
        <v>14</v>
      </c>
      <c r="D362" s="5"/>
      <c r="E362" s="5"/>
      <c r="F362" s="5"/>
      <c r="G362" s="5"/>
      <c r="H362" s="5"/>
      <c r="I362" s="4"/>
      <c r="J362" s="1"/>
      <c r="K362" s="1"/>
      <c r="L362" s="19"/>
    </row>
    <row r="363" spans="1:12" outlineLevel="1">
      <c r="A363" s="44"/>
      <c r="B363" s="55"/>
      <c r="C363" s="17" t="s">
        <v>15</v>
      </c>
      <c r="D363" s="5"/>
      <c r="E363" s="5"/>
      <c r="F363" s="6" t="s">
        <v>12</v>
      </c>
      <c r="G363" s="5"/>
      <c r="H363" s="5"/>
      <c r="I363" s="4"/>
      <c r="J363" s="6" t="s">
        <v>12</v>
      </c>
      <c r="K363" s="6" t="s">
        <v>12</v>
      </c>
      <c r="L363" s="19"/>
    </row>
    <row r="364" spans="1:12" ht="36" outlineLevel="1">
      <c r="A364" s="44"/>
      <c r="B364" s="55"/>
      <c r="C364" s="17" t="s">
        <v>16</v>
      </c>
      <c r="D364" s="5"/>
      <c r="E364" s="5"/>
      <c r="F364" s="5"/>
      <c r="G364" s="5"/>
      <c r="H364" s="6"/>
      <c r="I364" s="4"/>
      <c r="J364" s="1"/>
      <c r="K364" s="1"/>
      <c r="L364" s="19"/>
    </row>
    <row r="365" spans="1:12" outlineLevel="1">
      <c r="A365" s="44"/>
      <c r="B365" s="55"/>
      <c r="C365" s="17" t="s">
        <v>17</v>
      </c>
      <c r="D365" s="5">
        <v>6439.2</v>
      </c>
      <c r="E365" s="6" t="s">
        <v>12</v>
      </c>
      <c r="F365" s="6" t="s">
        <v>12</v>
      </c>
      <c r="G365" s="6" t="s">
        <v>12</v>
      </c>
      <c r="H365" s="5">
        <v>6439.20262</v>
      </c>
      <c r="I365" s="4">
        <f t="shared" ref="I365" si="65">H365/D365</f>
        <v>1.0000004068828425</v>
      </c>
      <c r="J365" s="1" t="s">
        <v>12</v>
      </c>
      <c r="K365" s="1" t="s">
        <v>12</v>
      </c>
      <c r="L365" s="19"/>
    </row>
    <row r="366" spans="1:12" outlineLevel="1">
      <c r="A366" s="69"/>
      <c r="B366" s="56"/>
      <c r="C366" s="17" t="s">
        <v>18</v>
      </c>
      <c r="D366" s="5"/>
      <c r="E366" s="6" t="s">
        <v>12</v>
      </c>
      <c r="F366" s="6" t="s">
        <v>12</v>
      </c>
      <c r="G366" s="6" t="s">
        <v>12</v>
      </c>
      <c r="H366" s="6"/>
      <c r="I366" s="6"/>
      <c r="J366" s="1" t="s">
        <v>12</v>
      </c>
      <c r="K366" s="1" t="s">
        <v>12</v>
      </c>
      <c r="L366" s="19"/>
    </row>
    <row r="367" spans="1:12" ht="15" customHeight="1" outlineLevel="1">
      <c r="A367" s="43" t="s">
        <v>84</v>
      </c>
      <c r="B367" s="54" t="s">
        <v>77</v>
      </c>
      <c r="C367" s="16" t="s">
        <v>11</v>
      </c>
      <c r="D367" s="6">
        <f>D368+D369+D370+D372+D373</f>
        <v>8809035.8000000007</v>
      </c>
      <c r="E367" s="6">
        <f>E370</f>
        <v>8809035.8000000007</v>
      </c>
      <c r="F367" s="6">
        <f>F370</f>
        <v>0</v>
      </c>
      <c r="G367" s="6" t="s">
        <v>12</v>
      </c>
      <c r="H367" s="6">
        <f>H368++H370+H372+H373</f>
        <v>8809035.8000000007</v>
      </c>
      <c r="I367" s="1">
        <f>H367/D367</f>
        <v>1</v>
      </c>
      <c r="J367" s="6" t="s">
        <v>12</v>
      </c>
      <c r="K367" s="6" t="s">
        <v>12</v>
      </c>
      <c r="L367" s="19"/>
    </row>
    <row r="368" spans="1:12" outlineLevel="1">
      <c r="A368" s="44"/>
      <c r="B368" s="55"/>
      <c r="C368" s="17" t="s">
        <v>13</v>
      </c>
      <c r="D368" s="5"/>
      <c r="E368" s="5"/>
      <c r="F368" s="5"/>
      <c r="G368" s="5"/>
      <c r="H368" s="5"/>
      <c r="I368" s="4"/>
      <c r="J368" s="4"/>
      <c r="K368" s="4"/>
      <c r="L368" s="19"/>
    </row>
    <row r="369" spans="1:12" ht="24" outlineLevel="1">
      <c r="A369" s="44"/>
      <c r="B369" s="55"/>
      <c r="C369" s="17" t="s">
        <v>14</v>
      </c>
      <c r="D369" s="5"/>
      <c r="E369" s="5"/>
      <c r="F369" s="5"/>
      <c r="G369" s="5"/>
      <c r="H369" s="5"/>
      <c r="I369" s="4"/>
      <c r="J369" s="1"/>
      <c r="K369" s="1"/>
      <c r="L369" s="19"/>
    </row>
    <row r="370" spans="1:12" outlineLevel="1">
      <c r="A370" s="44"/>
      <c r="B370" s="55"/>
      <c r="C370" s="17" t="s">
        <v>15</v>
      </c>
      <c r="D370" s="5">
        <v>8809035.8000000007</v>
      </c>
      <c r="E370" s="5">
        <v>8809035.8000000007</v>
      </c>
      <c r="F370" s="6"/>
      <c r="G370" s="5">
        <v>8809035.8000000007</v>
      </c>
      <c r="H370" s="5">
        <v>8809035.8000000007</v>
      </c>
      <c r="I370" s="4">
        <f t="shared" ref="I370" si="66">H370/D370</f>
        <v>1</v>
      </c>
      <c r="J370" s="6" t="s">
        <v>12</v>
      </c>
      <c r="K370" s="6" t="s">
        <v>12</v>
      </c>
      <c r="L370" s="19"/>
    </row>
    <row r="371" spans="1:12" ht="36" outlineLevel="1">
      <c r="A371" s="44"/>
      <c r="B371" s="55"/>
      <c r="C371" s="17" t="s">
        <v>16</v>
      </c>
      <c r="D371" s="5"/>
      <c r="E371" s="5"/>
      <c r="F371" s="5"/>
      <c r="G371" s="5"/>
      <c r="H371" s="6"/>
      <c r="I371" s="4"/>
      <c r="J371" s="1"/>
      <c r="K371" s="1"/>
      <c r="L371" s="19"/>
    </row>
    <row r="372" spans="1:12" outlineLevel="1">
      <c r="A372" s="44"/>
      <c r="B372" s="55"/>
      <c r="C372" s="17" t="s">
        <v>17</v>
      </c>
      <c r="D372" s="5"/>
      <c r="E372" s="6" t="s">
        <v>12</v>
      </c>
      <c r="F372" s="6" t="s">
        <v>12</v>
      </c>
      <c r="G372" s="6" t="s">
        <v>12</v>
      </c>
      <c r="H372" s="5"/>
      <c r="I372" s="4"/>
      <c r="J372" s="1" t="s">
        <v>12</v>
      </c>
      <c r="K372" s="1" t="s">
        <v>12</v>
      </c>
      <c r="L372" s="19"/>
    </row>
    <row r="373" spans="1:12" outlineLevel="1">
      <c r="A373" s="69"/>
      <c r="B373" s="56"/>
      <c r="C373" s="17" t="s">
        <v>18</v>
      </c>
      <c r="D373" s="5"/>
      <c r="E373" s="6" t="s">
        <v>12</v>
      </c>
      <c r="F373" s="6" t="s">
        <v>12</v>
      </c>
      <c r="G373" s="6" t="s">
        <v>12</v>
      </c>
      <c r="H373" s="6"/>
      <c r="I373" s="6"/>
      <c r="J373" s="1" t="s">
        <v>12</v>
      </c>
      <c r="K373" s="1" t="s">
        <v>12</v>
      </c>
      <c r="L373" s="19"/>
    </row>
    <row r="374" spans="1:12" ht="15" customHeight="1" outlineLevel="1">
      <c r="A374" s="43" t="s">
        <v>111</v>
      </c>
      <c r="B374" s="54" t="s">
        <v>77</v>
      </c>
      <c r="C374" s="16" t="s">
        <v>11</v>
      </c>
      <c r="D374" s="6">
        <f>D375+D376+D377+D379+D380</f>
        <v>1477908</v>
      </c>
      <c r="E374" s="6">
        <f>E375</f>
        <v>1477908</v>
      </c>
      <c r="F374" s="6">
        <f>F375</f>
        <v>1477908</v>
      </c>
      <c r="G374" s="6" t="s">
        <v>12</v>
      </c>
      <c r="H374" s="6">
        <f>H375+H376+H377+H379+H380</f>
        <v>1477906.89582</v>
      </c>
      <c r="I374" s="1">
        <f>H374/D374</f>
        <v>0.99999925287636304</v>
      </c>
      <c r="J374" s="6" t="s">
        <v>12</v>
      </c>
      <c r="K374" s="6" t="s">
        <v>12</v>
      </c>
      <c r="L374" s="19"/>
    </row>
    <row r="375" spans="1:12" outlineLevel="1">
      <c r="A375" s="44"/>
      <c r="B375" s="55"/>
      <c r="C375" s="17" t="s">
        <v>13</v>
      </c>
      <c r="D375" s="5">
        <v>1477908</v>
      </c>
      <c r="E375" s="5">
        <v>1477908</v>
      </c>
      <c r="F375" s="5">
        <v>1477908</v>
      </c>
      <c r="G375" s="5">
        <v>1477906.71523</v>
      </c>
      <c r="H375" s="5">
        <v>1477906.89582</v>
      </c>
      <c r="I375" s="4">
        <f>H375/D375</f>
        <v>0.99999925287636304</v>
      </c>
      <c r="J375" s="4"/>
      <c r="K375" s="4"/>
      <c r="L375" s="19"/>
    </row>
    <row r="376" spans="1:12" ht="24" outlineLevel="1">
      <c r="A376" s="44"/>
      <c r="B376" s="55"/>
      <c r="C376" s="17" t="s">
        <v>14</v>
      </c>
      <c r="D376" s="5"/>
      <c r="E376" s="5"/>
      <c r="F376" s="5"/>
      <c r="G376" s="5"/>
      <c r="H376" s="6"/>
      <c r="I376" s="4"/>
      <c r="J376" s="1"/>
      <c r="K376" s="1"/>
      <c r="L376" s="19"/>
    </row>
    <row r="377" spans="1:12" outlineLevel="1">
      <c r="A377" s="44"/>
      <c r="B377" s="55"/>
      <c r="C377" s="17" t="s">
        <v>15</v>
      </c>
      <c r="D377" s="5"/>
      <c r="E377" s="5"/>
      <c r="F377" s="6" t="s">
        <v>12</v>
      </c>
      <c r="G377" s="5"/>
      <c r="H377" s="5"/>
      <c r="I377" s="4"/>
      <c r="J377" s="6" t="s">
        <v>12</v>
      </c>
      <c r="K377" s="6" t="s">
        <v>12</v>
      </c>
      <c r="L377" s="19"/>
    </row>
    <row r="378" spans="1:12" ht="36" outlineLevel="1">
      <c r="A378" s="44"/>
      <c r="B378" s="55"/>
      <c r="C378" s="17" t="s">
        <v>16</v>
      </c>
      <c r="D378" s="5"/>
      <c r="E378" s="5"/>
      <c r="F378" s="5"/>
      <c r="G378" s="5"/>
      <c r="H378" s="6"/>
      <c r="I378" s="4"/>
      <c r="J378" s="1"/>
      <c r="K378" s="1"/>
      <c r="L378" s="19"/>
    </row>
    <row r="379" spans="1:12" outlineLevel="1">
      <c r="A379" s="44"/>
      <c r="B379" s="55"/>
      <c r="C379" s="17" t="s">
        <v>17</v>
      </c>
      <c r="D379" s="5"/>
      <c r="E379" s="6" t="s">
        <v>12</v>
      </c>
      <c r="F379" s="6" t="s">
        <v>12</v>
      </c>
      <c r="G379" s="6" t="s">
        <v>12</v>
      </c>
      <c r="H379" s="5"/>
      <c r="I379" s="4"/>
      <c r="J379" s="1" t="s">
        <v>12</v>
      </c>
      <c r="K379" s="1" t="s">
        <v>12</v>
      </c>
      <c r="L379" s="19"/>
    </row>
    <row r="380" spans="1:12" outlineLevel="1">
      <c r="A380" s="69"/>
      <c r="B380" s="56"/>
      <c r="C380" s="17" t="s">
        <v>18</v>
      </c>
      <c r="D380" s="5"/>
      <c r="E380" s="6" t="s">
        <v>12</v>
      </c>
      <c r="F380" s="6" t="s">
        <v>12</v>
      </c>
      <c r="G380" s="6" t="s">
        <v>12</v>
      </c>
      <c r="H380" s="6"/>
      <c r="I380" s="6"/>
      <c r="J380" s="1" t="s">
        <v>12</v>
      </c>
      <c r="K380" s="1" t="s">
        <v>12</v>
      </c>
      <c r="L380" s="19"/>
    </row>
    <row r="381" spans="1:12" ht="15" customHeight="1" outlineLevel="1">
      <c r="A381" s="43" t="s">
        <v>112</v>
      </c>
      <c r="B381" s="41" t="s">
        <v>77</v>
      </c>
      <c r="C381" s="16" t="s">
        <v>11</v>
      </c>
      <c r="D381" s="6">
        <f>D382+D383+D384+D386+D387</f>
        <v>75000</v>
      </c>
      <c r="E381" s="6">
        <f>E382</f>
        <v>75000</v>
      </c>
      <c r="F381" s="6">
        <f>F382</f>
        <v>75000</v>
      </c>
      <c r="G381" s="6" t="s">
        <v>12</v>
      </c>
      <c r="H381" s="6">
        <f>H382++H384+H386+H387</f>
        <v>74905.899999999994</v>
      </c>
      <c r="I381" s="1">
        <f>H381/D381</f>
        <v>0.99874533333333326</v>
      </c>
      <c r="J381" s="6" t="s">
        <v>12</v>
      </c>
      <c r="K381" s="6" t="s">
        <v>12</v>
      </c>
      <c r="L381" s="19"/>
    </row>
    <row r="382" spans="1:12" outlineLevel="1">
      <c r="A382" s="44"/>
      <c r="B382" s="41"/>
      <c r="C382" s="17" t="s">
        <v>13</v>
      </c>
      <c r="D382" s="5">
        <v>75000</v>
      </c>
      <c r="E382" s="5">
        <v>75000</v>
      </c>
      <c r="F382" s="5">
        <v>75000</v>
      </c>
      <c r="G382" s="5">
        <v>74905.972039999993</v>
      </c>
      <c r="H382" s="5">
        <v>74905.899999999994</v>
      </c>
      <c r="I382" s="4">
        <f>H382/D382</f>
        <v>0.99874533333333326</v>
      </c>
      <c r="J382" s="4"/>
      <c r="K382" s="4"/>
      <c r="L382" s="19"/>
    </row>
    <row r="383" spans="1:12" ht="24" outlineLevel="1">
      <c r="A383" s="44"/>
      <c r="B383" s="41"/>
      <c r="C383" s="17" t="s">
        <v>14</v>
      </c>
      <c r="D383" s="5"/>
      <c r="E383" s="5"/>
      <c r="F383" s="5"/>
      <c r="G383" s="5"/>
      <c r="H383" s="5"/>
      <c r="I383" s="4"/>
      <c r="J383" s="4"/>
      <c r="K383" s="4"/>
      <c r="L383" s="19"/>
    </row>
    <row r="384" spans="1:12" outlineLevel="1">
      <c r="A384" s="44"/>
      <c r="B384" s="41"/>
      <c r="C384" s="17" t="s">
        <v>15</v>
      </c>
      <c r="D384" s="5"/>
      <c r="E384" s="5"/>
      <c r="F384" s="6" t="s">
        <v>12</v>
      </c>
      <c r="G384" s="5"/>
      <c r="H384" s="5"/>
      <c r="I384" s="4"/>
      <c r="J384" s="1" t="s">
        <v>12</v>
      </c>
      <c r="K384" s="1" t="s">
        <v>12</v>
      </c>
      <c r="L384" s="19"/>
    </row>
    <row r="385" spans="1:12" ht="36" outlineLevel="1">
      <c r="A385" s="44"/>
      <c r="B385" s="41"/>
      <c r="C385" s="17" t="s">
        <v>16</v>
      </c>
      <c r="D385" s="5"/>
      <c r="E385" s="5"/>
      <c r="F385" s="6"/>
      <c r="G385" s="5"/>
      <c r="H385" s="5"/>
      <c r="I385" s="4"/>
      <c r="J385" s="1"/>
      <c r="K385" s="1"/>
      <c r="L385" s="19"/>
    </row>
    <row r="386" spans="1:12" outlineLevel="1">
      <c r="A386" s="44"/>
      <c r="B386" s="41"/>
      <c r="C386" s="17" t="s">
        <v>17</v>
      </c>
      <c r="D386" s="5"/>
      <c r="E386" s="6" t="s">
        <v>12</v>
      </c>
      <c r="F386" s="6" t="s">
        <v>12</v>
      </c>
      <c r="G386" s="6" t="s">
        <v>12</v>
      </c>
      <c r="H386" s="5"/>
      <c r="I386" s="4"/>
      <c r="J386" s="6" t="s">
        <v>12</v>
      </c>
      <c r="K386" s="6" t="s">
        <v>12</v>
      </c>
      <c r="L386" s="19"/>
    </row>
    <row r="387" spans="1:12" outlineLevel="1">
      <c r="A387" s="69"/>
      <c r="B387" s="41"/>
      <c r="C387" s="17" t="s">
        <v>18</v>
      </c>
      <c r="D387" s="5"/>
      <c r="E387" s="6" t="s">
        <v>12</v>
      </c>
      <c r="F387" s="6" t="s">
        <v>12</v>
      </c>
      <c r="G387" s="6" t="s">
        <v>12</v>
      </c>
      <c r="H387" s="5"/>
      <c r="I387" s="4"/>
      <c r="J387" s="6" t="s">
        <v>12</v>
      </c>
      <c r="K387" s="6" t="s">
        <v>12</v>
      </c>
      <c r="L387" s="19"/>
    </row>
    <row r="388" spans="1:12" ht="15" customHeight="1">
      <c r="A388" s="39" t="s">
        <v>33</v>
      </c>
      <c r="B388" s="41" t="s">
        <v>30</v>
      </c>
      <c r="C388" s="16" t="s">
        <v>11</v>
      </c>
      <c r="D388" s="6">
        <f>D395+D423+D430</f>
        <v>214916.1</v>
      </c>
      <c r="E388" s="6">
        <f>E389</f>
        <v>214916.02015000003</v>
      </c>
      <c r="F388" s="6">
        <f>F389</f>
        <v>214901.02015000003</v>
      </c>
      <c r="G388" s="6">
        <f>G389</f>
        <v>205490.80000000002</v>
      </c>
      <c r="H388" s="6">
        <f>H389</f>
        <v>205490.80000000002</v>
      </c>
      <c r="I388" s="1">
        <f>H388/D388</f>
        <v>0.95614428141958663</v>
      </c>
      <c r="J388" s="6" t="s">
        <v>12</v>
      </c>
      <c r="K388" s="6" t="s">
        <v>12</v>
      </c>
    </row>
    <row r="389" spans="1:12">
      <c r="A389" s="39"/>
      <c r="B389" s="41"/>
      <c r="C389" s="17" t="s">
        <v>13</v>
      </c>
      <c r="D389" s="5">
        <f t="shared" ref="D389:D394" si="67">D396+D424+D431</f>
        <v>214916.1</v>
      </c>
      <c r="E389" s="5">
        <f>E396+E424+E431</f>
        <v>214916.02015000003</v>
      </c>
      <c r="F389" s="5">
        <f>F396+F424+F431</f>
        <v>214901.02015000003</v>
      </c>
      <c r="G389" s="5">
        <f>G396+G424+G431</f>
        <v>205490.80000000002</v>
      </c>
      <c r="H389" s="5">
        <f>H396+H424+H431</f>
        <v>205490.80000000002</v>
      </c>
      <c r="I389" s="4">
        <f>H389/D389</f>
        <v>0.95614428141958663</v>
      </c>
      <c r="J389" s="4">
        <f>G389/E389</f>
        <v>0.95614463666588601</v>
      </c>
      <c r="K389" s="4">
        <f>G389/F389</f>
        <v>0.95621137515572652</v>
      </c>
      <c r="L389" s="19"/>
    </row>
    <row r="390" spans="1:12" ht="15" customHeight="1">
      <c r="A390" s="39"/>
      <c r="B390" s="41"/>
      <c r="C390" s="17" t="s">
        <v>14</v>
      </c>
      <c r="D390" s="5">
        <f t="shared" si="67"/>
        <v>0</v>
      </c>
      <c r="E390" s="5"/>
      <c r="F390" s="5"/>
      <c r="G390" s="5"/>
      <c r="H390" s="5"/>
      <c r="I390" s="4"/>
      <c r="J390" s="4"/>
      <c r="K390" s="4"/>
    </row>
    <row r="391" spans="1:12">
      <c r="A391" s="39"/>
      <c r="B391" s="41"/>
      <c r="C391" s="17" t="s">
        <v>15</v>
      </c>
      <c r="D391" s="5">
        <f t="shared" si="67"/>
        <v>0</v>
      </c>
      <c r="E391" s="5"/>
      <c r="F391" s="6"/>
      <c r="G391" s="5"/>
      <c r="H391" s="5"/>
      <c r="I391" s="4"/>
      <c r="J391" s="1"/>
      <c r="K391" s="1"/>
      <c r="L391" s="19"/>
    </row>
    <row r="392" spans="1:12" ht="15" customHeight="1">
      <c r="A392" s="39"/>
      <c r="B392" s="41"/>
      <c r="C392" s="17" t="s">
        <v>16</v>
      </c>
      <c r="D392" s="5">
        <f t="shared" si="67"/>
        <v>0</v>
      </c>
      <c r="E392" s="5"/>
      <c r="F392" s="6"/>
      <c r="G392" s="5"/>
      <c r="H392" s="5"/>
      <c r="I392" s="4"/>
      <c r="J392" s="1"/>
      <c r="K392" s="1"/>
    </row>
    <row r="393" spans="1:12">
      <c r="A393" s="39"/>
      <c r="B393" s="41"/>
      <c r="C393" s="17" t="s">
        <v>17</v>
      </c>
      <c r="D393" s="5">
        <f t="shared" si="67"/>
        <v>0</v>
      </c>
      <c r="E393" s="6" t="s">
        <v>12</v>
      </c>
      <c r="F393" s="6" t="s">
        <v>12</v>
      </c>
      <c r="G393" s="6" t="s">
        <v>12</v>
      </c>
      <c r="H393" s="5"/>
      <c r="I393" s="4"/>
      <c r="J393" s="6" t="s">
        <v>12</v>
      </c>
      <c r="K393" s="6" t="s">
        <v>12</v>
      </c>
      <c r="L393" s="19"/>
    </row>
    <row r="394" spans="1:12">
      <c r="A394" s="39"/>
      <c r="B394" s="41"/>
      <c r="C394" s="17" t="s">
        <v>18</v>
      </c>
      <c r="D394" s="5">
        <f t="shared" si="67"/>
        <v>0</v>
      </c>
      <c r="E394" s="6" t="s">
        <v>12</v>
      </c>
      <c r="F394" s="6" t="s">
        <v>12</v>
      </c>
      <c r="G394" s="6" t="s">
        <v>12</v>
      </c>
      <c r="H394" s="5"/>
      <c r="I394" s="4"/>
      <c r="J394" s="6" t="s">
        <v>12</v>
      </c>
      <c r="K394" s="6" t="s">
        <v>12</v>
      </c>
      <c r="L394" s="19"/>
    </row>
    <row r="395" spans="1:12" ht="15" customHeight="1">
      <c r="A395" s="39" t="s">
        <v>34</v>
      </c>
      <c r="B395" s="41" t="s">
        <v>30</v>
      </c>
      <c r="C395" s="16" t="s">
        <v>11</v>
      </c>
      <c r="D395" s="10">
        <f>D396+D398+D400+D401</f>
        <v>192471.1</v>
      </c>
      <c r="E395" s="6">
        <f>E396</f>
        <v>192470.98754</v>
      </c>
      <c r="F395" s="6">
        <f>F396</f>
        <v>192455.98754</v>
      </c>
      <c r="G395" s="6">
        <v>186532</v>
      </c>
      <c r="H395" s="10">
        <v>186532</v>
      </c>
      <c r="I395" s="1">
        <f>H395/D395</f>
        <v>0.96914289989510105</v>
      </c>
      <c r="J395" s="6" t="s">
        <v>12</v>
      </c>
      <c r="K395" s="6" t="s">
        <v>12</v>
      </c>
    </row>
    <row r="396" spans="1:12">
      <c r="A396" s="39"/>
      <c r="B396" s="41"/>
      <c r="C396" s="17" t="s">
        <v>13</v>
      </c>
      <c r="D396" s="12">
        <v>192471.1</v>
      </c>
      <c r="E396" s="12">
        <f>E403+E410+E417</f>
        <v>192470.98754</v>
      </c>
      <c r="F396" s="12">
        <f>F403+F410+F417</f>
        <v>192455.98754</v>
      </c>
      <c r="G396" s="12">
        <v>186532</v>
      </c>
      <c r="H396" s="12">
        <v>186532</v>
      </c>
      <c r="I396" s="4">
        <f>H396/D396</f>
        <v>0.96914289989510105</v>
      </c>
      <c r="J396" s="4">
        <f>G396/E396</f>
        <v>0.96914346616127933</v>
      </c>
      <c r="K396" s="4">
        <f>G396/F396</f>
        <v>0.96921900110398607</v>
      </c>
    </row>
    <row r="397" spans="1:12" ht="15" customHeight="1">
      <c r="A397" s="39"/>
      <c r="B397" s="41"/>
      <c r="C397" s="17" t="s">
        <v>14</v>
      </c>
      <c r="D397" s="5"/>
      <c r="E397" s="5"/>
      <c r="F397" s="5"/>
      <c r="G397" s="5"/>
      <c r="H397" s="5"/>
      <c r="I397" s="4"/>
      <c r="J397" s="4"/>
      <c r="K397" s="4"/>
    </row>
    <row r="398" spans="1:12">
      <c r="A398" s="39"/>
      <c r="B398" s="41"/>
      <c r="C398" s="17" t="s">
        <v>15</v>
      </c>
      <c r="D398" s="5"/>
      <c r="E398" s="5"/>
      <c r="F398" s="6"/>
      <c r="G398" s="5"/>
      <c r="H398" s="5"/>
      <c r="I398" s="4"/>
      <c r="J398" s="1"/>
      <c r="K398" s="1"/>
    </row>
    <row r="399" spans="1:12" ht="15" customHeight="1">
      <c r="A399" s="39"/>
      <c r="B399" s="41"/>
      <c r="C399" s="17" t="s">
        <v>16</v>
      </c>
      <c r="D399" s="5"/>
      <c r="E399" s="5"/>
      <c r="F399" s="6"/>
      <c r="G399" s="5"/>
      <c r="H399" s="5"/>
      <c r="I399" s="4"/>
      <c r="J399" s="1"/>
      <c r="K399" s="1"/>
    </row>
    <row r="400" spans="1:12">
      <c r="A400" s="39"/>
      <c r="B400" s="41"/>
      <c r="C400" s="17" t="s">
        <v>17</v>
      </c>
      <c r="D400" s="5"/>
      <c r="E400" s="6" t="s">
        <v>12</v>
      </c>
      <c r="F400" s="6" t="s">
        <v>12</v>
      </c>
      <c r="G400" s="6" t="s">
        <v>12</v>
      </c>
      <c r="H400" s="5"/>
      <c r="I400" s="4"/>
      <c r="J400" s="6" t="s">
        <v>12</v>
      </c>
      <c r="K400" s="6" t="s">
        <v>12</v>
      </c>
    </row>
    <row r="401" spans="1:11">
      <c r="A401" s="39"/>
      <c r="B401" s="41"/>
      <c r="C401" s="17" t="s">
        <v>18</v>
      </c>
      <c r="D401" s="5"/>
      <c r="E401" s="6" t="s">
        <v>12</v>
      </c>
      <c r="F401" s="6" t="s">
        <v>12</v>
      </c>
      <c r="G401" s="6" t="s">
        <v>12</v>
      </c>
      <c r="H401" s="5"/>
      <c r="I401" s="4"/>
      <c r="J401" s="6" t="s">
        <v>12</v>
      </c>
      <c r="K401" s="6" t="s">
        <v>12</v>
      </c>
    </row>
    <row r="402" spans="1:11" s="29" customFormat="1" ht="15" customHeight="1">
      <c r="A402" s="51" t="s">
        <v>76</v>
      </c>
      <c r="B402" s="52" t="s">
        <v>37</v>
      </c>
      <c r="C402" s="26" t="s">
        <v>11</v>
      </c>
      <c r="D402" s="27">
        <v>92727.9</v>
      </c>
      <c r="E402" s="27">
        <f>E403</f>
        <v>92727.85815</v>
      </c>
      <c r="F402" s="27">
        <f>F403</f>
        <v>92727.85815</v>
      </c>
      <c r="G402" s="27">
        <v>90911.1</v>
      </c>
      <c r="H402" s="27">
        <v>90911.1</v>
      </c>
      <c r="I402" s="28">
        <f>H402/D402</f>
        <v>0.98040719136311738</v>
      </c>
      <c r="J402" s="27" t="s">
        <v>12</v>
      </c>
      <c r="K402" s="27" t="s">
        <v>12</v>
      </c>
    </row>
    <row r="403" spans="1:11" s="29" customFormat="1">
      <c r="A403" s="51"/>
      <c r="B403" s="52"/>
      <c r="C403" s="30" t="s">
        <v>13</v>
      </c>
      <c r="D403" s="31">
        <v>92727.9</v>
      </c>
      <c r="E403" s="31">
        <v>92727.85815</v>
      </c>
      <c r="F403" s="31">
        <v>92727.85815</v>
      </c>
      <c r="G403" s="31">
        <v>90911.1</v>
      </c>
      <c r="H403" s="31">
        <v>90911.1</v>
      </c>
      <c r="I403" s="32">
        <f>H403/D403</f>
        <v>0.98040719136311738</v>
      </c>
      <c r="J403" s="32">
        <f>G403/E403</f>
        <v>0.9804076338411577</v>
      </c>
      <c r="K403" s="32">
        <f>G403/F403</f>
        <v>0.9804076338411577</v>
      </c>
    </row>
    <row r="404" spans="1:11" s="29" customFormat="1" ht="36">
      <c r="A404" s="51"/>
      <c r="B404" s="52"/>
      <c r="C404" s="30" t="s">
        <v>14</v>
      </c>
      <c r="D404" s="31"/>
      <c r="E404" s="31"/>
      <c r="F404" s="31"/>
      <c r="G404" s="31"/>
      <c r="H404" s="31"/>
      <c r="I404" s="32"/>
      <c r="J404" s="32"/>
      <c r="K404" s="32"/>
    </row>
    <row r="405" spans="1:11" s="29" customFormat="1">
      <c r="A405" s="51"/>
      <c r="B405" s="52"/>
      <c r="C405" s="30" t="s">
        <v>15</v>
      </c>
      <c r="D405" s="31"/>
      <c r="E405" s="31"/>
      <c r="F405" s="27"/>
      <c r="G405" s="31"/>
      <c r="H405" s="31"/>
      <c r="I405" s="32"/>
      <c r="J405" s="28"/>
      <c r="K405" s="28"/>
    </row>
    <row r="406" spans="1:11" s="29" customFormat="1" ht="36">
      <c r="A406" s="51"/>
      <c r="B406" s="52"/>
      <c r="C406" s="30" t="s">
        <v>16</v>
      </c>
      <c r="D406" s="31"/>
      <c r="E406" s="31"/>
      <c r="F406" s="27"/>
      <c r="G406" s="31"/>
      <c r="H406" s="31"/>
      <c r="I406" s="32"/>
      <c r="J406" s="28"/>
      <c r="K406" s="28"/>
    </row>
    <row r="407" spans="1:11" s="29" customFormat="1">
      <c r="A407" s="51"/>
      <c r="B407" s="52"/>
      <c r="C407" s="30" t="s">
        <v>17</v>
      </c>
      <c r="D407" s="31"/>
      <c r="E407" s="27" t="s">
        <v>12</v>
      </c>
      <c r="F407" s="27" t="s">
        <v>12</v>
      </c>
      <c r="G407" s="27" t="s">
        <v>12</v>
      </c>
      <c r="H407" s="31"/>
      <c r="I407" s="32"/>
      <c r="J407" s="27" t="s">
        <v>12</v>
      </c>
      <c r="K407" s="27" t="s">
        <v>12</v>
      </c>
    </row>
    <row r="408" spans="1:11" s="29" customFormat="1">
      <c r="A408" s="51"/>
      <c r="B408" s="52"/>
      <c r="C408" s="30" t="s">
        <v>18</v>
      </c>
      <c r="D408" s="31"/>
      <c r="E408" s="27" t="s">
        <v>12</v>
      </c>
      <c r="F408" s="27" t="s">
        <v>12</v>
      </c>
      <c r="G408" s="27" t="s">
        <v>12</v>
      </c>
      <c r="H408" s="31"/>
      <c r="I408" s="32"/>
      <c r="J408" s="27" t="s">
        <v>12</v>
      </c>
      <c r="K408" s="27" t="s">
        <v>12</v>
      </c>
    </row>
    <row r="409" spans="1:11" s="29" customFormat="1" ht="15" customHeight="1">
      <c r="A409" s="51" t="s">
        <v>62</v>
      </c>
      <c r="B409" s="52" t="s">
        <v>37</v>
      </c>
      <c r="C409" s="26" t="s">
        <v>11</v>
      </c>
      <c r="D409" s="27">
        <v>33032.5</v>
      </c>
      <c r="E409" s="27">
        <f>E410</f>
        <v>33032.476820000003</v>
      </c>
      <c r="F409" s="27">
        <f>F410</f>
        <v>33032.476820000003</v>
      </c>
      <c r="G409" s="27">
        <v>31055.5</v>
      </c>
      <c r="H409" s="27">
        <v>31055.5</v>
      </c>
      <c r="I409" s="28">
        <f>H409/D409</f>
        <v>0.94014985241807314</v>
      </c>
      <c r="J409" s="27" t="s">
        <v>12</v>
      </c>
      <c r="K409" s="27" t="s">
        <v>12</v>
      </c>
    </row>
    <row r="410" spans="1:11" s="29" customFormat="1">
      <c r="A410" s="51"/>
      <c r="B410" s="52"/>
      <c r="C410" s="30" t="s">
        <v>13</v>
      </c>
      <c r="D410" s="31">
        <v>33032.5</v>
      </c>
      <c r="E410" s="31">
        <v>33032.476820000003</v>
      </c>
      <c r="F410" s="31">
        <v>33032.476820000003</v>
      </c>
      <c r="G410" s="31">
        <v>31055.5</v>
      </c>
      <c r="H410" s="31">
        <v>31055.5</v>
      </c>
      <c r="I410" s="32">
        <f>H410/D410</f>
        <v>0.94014985241807314</v>
      </c>
      <c r="J410" s="32">
        <f>G410/E410</f>
        <v>0.94015051215284551</v>
      </c>
      <c r="K410" s="32">
        <f>G410/F410</f>
        <v>0.94015051215284551</v>
      </c>
    </row>
    <row r="411" spans="1:11" s="29" customFormat="1" ht="36">
      <c r="A411" s="51"/>
      <c r="B411" s="52"/>
      <c r="C411" s="30" t="s">
        <v>14</v>
      </c>
      <c r="D411" s="31"/>
      <c r="E411" s="31"/>
      <c r="F411" s="31"/>
      <c r="G411" s="31"/>
      <c r="H411" s="31"/>
      <c r="I411" s="32"/>
      <c r="J411" s="32"/>
      <c r="K411" s="32"/>
    </row>
    <row r="412" spans="1:11" s="29" customFormat="1">
      <c r="A412" s="51"/>
      <c r="B412" s="52"/>
      <c r="C412" s="30" t="s">
        <v>15</v>
      </c>
      <c r="D412" s="31"/>
      <c r="E412" s="31"/>
      <c r="F412" s="27"/>
      <c r="G412" s="31"/>
      <c r="H412" s="31"/>
      <c r="I412" s="32"/>
      <c r="J412" s="28"/>
      <c r="K412" s="28"/>
    </row>
    <row r="413" spans="1:11" s="29" customFormat="1" ht="36">
      <c r="A413" s="51"/>
      <c r="B413" s="52"/>
      <c r="C413" s="30" t="s">
        <v>16</v>
      </c>
      <c r="D413" s="31"/>
      <c r="E413" s="31"/>
      <c r="F413" s="27"/>
      <c r="G413" s="31"/>
      <c r="H413" s="31"/>
      <c r="I413" s="32"/>
      <c r="J413" s="28"/>
      <c r="K413" s="28"/>
    </row>
    <row r="414" spans="1:11" s="29" customFormat="1">
      <c r="A414" s="51"/>
      <c r="B414" s="52"/>
      <c r="C414" s="30" t="s">
        <v>17</v>
      </c>
      <c r="D414" s="31"/>
      <c r="E414" s="27" t="s">
        <v>12</v>
      </c>
      <c r="F414" s="27" t="s">
        <v>12</v>
      </c>
      <c r="G414" s="27" t="s">
        <v>12</v>
      </c>
      <c r="H414" s="31"/>
      <c r="I414" s="32"/>
      <c r="J414" s="27" t="s">
        <v>12</v>
      </c>
      <c r="K414" s="27" t="s">
        <v>12</v>
      </c>
    </row>
    <row r="415" spans="1:11" s="29" customFormat="1">
      <c r="A415" s="51"/>
      <c r="B415" s="52"/>
      <c r="C415" s="30" t="s">
        <v>18</v>
      </c>
      <c r="D415" s="31"/>
      <c r="E415" s="27" t="s">
        <v>12</v>
      </c>
      <c r="F415" s="27" t="s">
        <v>12</v>
      </c>
      <c r="G415" s="27" t="s">
        <v>12</v>
      </c>
      <c r="H415" s="31"/>
      <c r="I415" s="32"/>
      <c r="J415" s="27" t="s">
        <v>12</v>
      </c>
      <c r="K415" s="27" t="s">
        <v>12</v>
      </c>
    </row>
    <row r="416" spans="1:11" s="29" customFormat="1" ht="15" customHeight="1">
      <c r="A416" s="51" t="s">
        <v>63</v>
      </c>
      <c r="B416" s="52" t="s">
        <v>37</v>
      </c>
      <c r="C416" s="26" t="s">
        <v>11</v>
      </c>
      <c r="D416" s="27">
        <v>66710.7</v>
      </c>
      <c r="E416" s="27">
        <f>E417</f>
        <v>66710.652570000006</v>
      </c>
      <c r="F416" s="27">
        <f>F417</f>
        <v>66695.652570000006</v>
      </c>
      <c r="G416" s="27">
        <v>64565.4</v>
      </c>
      <c r="H416" s="27">
        <v>64565.4</v>
      </c>
      <c r="I416" s="28">
        <f>H416/D416</f>
        <v>0.96784174053037975</v>
      </c>
      <c r="J416" s="27" t="s">
        <v>12</v>
      </c>
      <c r="K416" s="27" t="s">
        <v>12</v>
      </c>
    </row>
    <row r="417" spans="1:11" s="29" customFormat="1">
      <c r="A417" s="51"/>
      <c r="B417" s="52"/>
      <c r="C417" s="30" t="s">
        <v>13</v>
      </c>
      <c r="D417" s="31">
        <v>66710.7</v>
      </c>
      <c r="E417" s="31">
        <v>66710.652570000006</v>
      </c>
      <c r="F417" s="31">
        <v>66695.652570000006</v>
      </c>
      <c r="G417" s="31">
        <v>64565.4</v>
      </c>
      <c r="H417" s="31">
        <v>64565.4</v>
      </c>
      <c r="I417" s="32">
        <f>H417/D417</f>
        <v>0.96784174053037975</v>
      </c>
      <c r="J417" s="32">
        <f>G417/E417</f>
        <v>0.96784242864737424</v>
      </c>
      <c r="K417" s="32">
        <f>G417/F417</f>
        <v>0.968060098553437</v>
      </c>
    </row>
    <row r="418" spans="1:11" s="29" customFormat="1" ht="36">
      <c r="A418" s="51"/>
      <c r="B418" s="52"/>
      <c r="C418" s="30" t="s">
        <v>14</v>
      </c>
      <c r="D418" s="31"/>
      <c r="E418" s="31"/>
      <c r="F418" s="31"/>
      <c r="G418" s="31"/>
      <c r="H418" s="31"/>
      <c r="I418" s="32"/>
      <c r="J418" s="32"/>
      <c r="K418" s="32"/>
    </row>
    <row r="419" spans="1:11" s="29" customFormat="1">
      <c r="A419" s="51"/>
      <c r="B419" s="52"/>
      <c r="C419" s="30" t="s">
        <v>15</v>
      </c>
      <c r="D419" s="31"/>
      <c r="E419" s="31"/>
      <c r="F419" s="27"/>
      <c r="G419" s="31"/>
      <c r="H419" s="31"/>
      <c r="I419" s="32"/>
      <c r="J419" s="28"/>
      <c r="K419" s="28"/>
    </row>
    <row r="420" spans="1:11" s="29" customFormat="1" ht="36">
      <c r="A420" s="51"/>
      <c r="B420" s="52"/>
      <c r="C420" s="30" t="s">
        <v>16</v>
      </c>
      <c r="D420" s="31"/>
      <c r="E420" s="31"/>
      <c r="F420" s="27"/>
      <c r="G420" s="31"/>
      <c r="H420" s="31"/>
      <c r="I420" s="32"/>
      <c r="J420" s="28"/>
      <c r="K420" s="28"/>
    </row>
    <row r="421" spans="1:11" s="29" customFormat="1">
      <c r="A421" s="51"/>
      <c r="B421" s="52"/>
      <c r="C421" s="30" t="s">
        <v>17</v>
      </c>
      <c r="D421" s="31"/>
      <c r="E421" s="27" t="s">
        <v>12</v>
      </c>
      <c r="F421" s="27" t="s">
        <v>12</v>
      </c>
      <c r="G421" s="27" t="s">
        <v>12</v>
      </c>
      <c r="H421" s="31"/>
      <c r="I421" s="32"/>
      <c r="J421" s="27" t="s">
        <v>12</v>
      </c>
      <c r="K421" s="27" t="s">
        <v>12</v>
      </c>
    </row>
    <row r="422" spans="1:11" s="29" customFormat="1">
      <c r="A422" s="51"/>
      <c r="B422" s="52"/>
      <c r="C422" s="30" t="s">
        <v>18</v>
      </c>
      <c r="D422" s="31"/>
      <c r="E422" s="27" t="s">
        <v>12</v>
      </c>
      <c r="F422" s="27" t="s">
        <v>12</v>
      </c>
      <c r="G422" s="27" t="s">
        <v>12</v>
      </c>
      <c r="H422" s="31"/>
      <c r="I422" s="32"/>
      <c r="J422" s="27" t="s">
        <v>12</v>
      </c>
      <c r="K422" s="27" t="s">
        <v>12</v>
      </c>
    </row>
    <row r="423" spans="1:11" ht="15" customHeight="1">
      <c r="A423" s="53" t="s">
        <v>35</v>
      </c>
      <c r="B423" s="41" t="s">
        <v>30</v>
      </c>
      <c r="C423" s="16" t="s">
        <v>11</v>
      </c>
      <c r="D423" s="6">
        <f>D424+D426+D428+D429</f>
        <v>13577.6</v>
      </c>
      <c r="E423" s="6">
        <f>E424</f>
        <v>13577.602650000001</v>
      </c>
      <c r="F423" s="6">
        <f>F424</f>
        <v>13577.602650000001</v>
      </c>
      <c r="G423" s="6">
        <f>G424</f>
        <v>13577.6</v>
      </c>
      <c r="H423" s="6">
        <f>H424</f>
        <v>13577.6</v>
      </c>
      <c r="I423" s="1">
        <f>H423/D423</f>
        <v>1</v>
      </c>
      <c r="J423" s="6" t="s">
        <v>12</v>
      </c>
      <c r="K423" s="6" t="s">
        <v>12</v>
      </c>
    </row>
    <row r="424" spans="1:11">
      <c r="A424" s="53"/>
      <c r="B424" s="41"/>
      <c r="C424" s="17" t="s">
        <v>13</v>
      </c>
      <c r="D424" s="5">
        <v>13577.6</v>
      </c>
      <c r="E424" s="5">
        <v>13577.602650000001</v>
      </c>
      <c r="F424" s="5">
        <v>13577.602650000001</v>
      </c>
      <c r="G424" s="5">
        <v>13577.6</v>
      </c>
      <c r="H424" s="5">
        <v>13577.6</v>
      </c>
      <c r="I424" s="4">
        <f>H424/D424</f>
        <v>1</v>
      </c>
      <c r="J424" s="4">
        <f>G424/E424</f>
        <v>0.99999980482563311</v>
      </c>
      <c r="K424" s="4">
        <f>G424/F424</f>
        <v>0.99999980482563311</v>
      </c>
    </row>
    <row r="425" spans="1:11" ht="15" customHeight="1">
      <c r="A425" s="53"/>
      <c r="B425" s="41"/>
      <c r="C425" s="17" t="s">
        <v>14</v>
      </c>
      <c r="D425" s="5"/>
      <c r="E425" s="5"/>
      <c r="F425" s="5"/>
      <c r="G425" s="5"/>
      <c r="H425" s="5"/>
      <c r="I425" s="4"/>
      <c r="J425" s="4"/>
      <c r="K425" s="4"/>
    </row>
    <row r="426" spans="1:11">
      <c r="A426" s="53"/>
      <c r="B426" s="41"/>
      <c r="C426" s="17" t="s">
        <v>15</v>
      </c>
      <c r="D426" s="5"/>
      <c r="E426" s="5"/>
      <c r="F426" s="6"/>
      <c r="G426" s="5"/>
      <c r="H426" s="5"/>
      <c r="I426" s="4"/>
      <c r="J426" s="1"/>
      <c r="K426" s="1"/>
    </row>
    <row r="427" spans="1:11" ht="15" customHeight="1">
      <c r="A427" s="53"/>
      <c r="B427" s="41"/>
      <c r="C427" s="17" t="s">
        <v>16</v>
      </c>
      <c r="D427" s="5"/>
      <c r="E427" s="5"/>
      <c r="F427" s="6"/>
      <c r="G427" s="5"/>
      <c r="H427" s="5"/>
      <c r="I427" s="4"/>
      <c r="J427" s="1"/>
      <c r="K427" s="1"/>
    </row>
    <row r="428" spans="1:11">
      <c r="A428" s="53"/>
      <c r="B428" s="41"/>
      <c r="C428" s="17" t="s">
        <v>17</v>
      </c>
      <c r="D428" s="5"/>
      <c r="E428" s="6" t="s">
        <v>12</v>
      </c>
      <c r="F428" s="6" t="s">
        <v>12</v>
      </c>
      <c r="G428" s="6" t="s">
        <v>12</v>
      </c>
      <c r="H428" s="5"/>
      <c r="I428" s="4"/>
      <c r="J428" s="6" t="s">
        <v>12</v>
      </c>
      <c r="K428" s="6" t="s">
        <v>12</v>
      </c>
    </row>
    <row r="429" spans="1:11">
      <c r="A429" s="53"/>
      <c r="B429" s="41"/>
      <c r="C429" s="17" t="s">
        <v>18</v>
      </c>
      <c r="D429" s="5"/>
      <c r="E429" s="6" t="s">
        <v>12</v>
      </c>
      <c r="F429" s="6" t="s">
        <v>12</v>
      </c>
      <c r="G429" s="6" t="s">
        <v>12</v>
      </c>
      <c r="H429" s="5"/>
      <c r="I429" s="4"/>
      <c r="J429" s="6" t="s">
        <v>12</v>
      </c>
      <c r="K429" s="6" t="s">
        <v>12</v>
      </c>
    </row>
    <row r="430" spans="1:11" ht="15" customHeight="1">
      <c r="A430" s="53" t="s">
        <v>116</v>
      </c>
      <c r="B430" s="41" t="s">
        <v>30</v>
      </c>
      <c r="C430" s="16" t="s">
        <v>11</v>
      </c>
      <c r="D430" s="6">
        <f>D431+D433+D435+D436</f>
        <v>8867.4</v>
      </c>
      <c r="E430" s="6">
        <f>E431</f>
        <v>8867.4299599999995</v>
      </c>
      <c r="F430" s="6">
        <f>F431</f>
        <v>8867.4299599999995</v>
      </c>
      <c r="G430" s="6">
        <v>5381.2</v>
      </c>
      <c r="H430" s="6">
        <v>5381.2</v>
      </c>
      <c r="I430" s="1">
        <f>H430/D430</f>
        <v>0.60685206486681553</v>
      </c>
      <c r="J430" s="6" t="s">
        <v>12</v>
      </c>
      <c r="K430" s="6" t="s">
        <v>12</v>
      </c>
    </row>
    <row r="431" spans="1:11">
      <c r="A431" s="53"/>
      <c r="B431" s="41"/>
      <c r="C431" s="17" t="s">
        <v>13</v>
      </c>
      <c r="D431" s="5">
        <v>8867.4</v>
      </c>
      <c r="E431" s="5">
        <v>8867.4299599999995</v>
      </c>
      <c r="F431" s="5">
        <v>8867.4299599999995</v>
      </c>
      <c r="G431" s="5">
        <v>5381.2</v>
      </c>
      <c r="H431" s="5">
        <v>5381.2</v>
      </c>
      <c r="I431" s="4">
        <f>H431/D431</f>
        <v>0.60685206486681553</v>
      </c>
      <c r="J431" s="4">
        <f>G431/E431</f>
        <v>0.60685001452213327</v>
      </c>
      <c r="K431" s="4">
        <f>G431/F431</f>
        <v>0.60685001452213327</v>
      </c>
    </row>
    <row r="432" spans="1:11" ht="15" customHeight="1">
      <c r="A432" s="53"/>
      <c r="B432" s="41"/>
      <c r="C432" s="17" t="s">
        <v>14</v>
      </c>
      <c r="D432" s="5"/>
      <c r="E432" s="5"/>
      <c r="F432" s="5"/>
      <c r="G432" s="5"/>
      <c r="H432" s="5"/>
      <c r="I432" s="4"/>
      <c r="J432" s="4"/>
      <c r="K432" s="4"/>
    </row>
    <row r="433" spans="1:11">
      <c r="A433" s="53"/>
      <c r="B433" s="41"/>
      <c r="C433" s="17" t="s">
        <v>15</v>
      </c>
      <c r="D433" s="5"/>
      <c r="E433" s="5"/>
      <c r="F433" s="6"/>
      <c r="G433" s="5"/>
      <c r="H433" s="5"/>
      <c r="I433" s="4"/>
      <c r="J433" s="1"/>
      <c r="K433" s="1"/>
    </row>
    <row r="434" spans="1:11" ht="15" customHeight="1">
      <c r="A434" s="53"/>
      <c r="B434" s="41"/>
      <c r="C434" s="17" t="s">
        <v>16</v>
      </c>
      <c r="D434" s="5"/>
      <c r="E434" s="5"/>
      <c r="F434" s="6"/>
      <c r="G434" s="5"/>
      <c r="H434" s="5"/>
      <c r="I434" s="4"/>
      <c r="J434" s="1"/>
      <c r="K434" s="1"/>
    </row>
    <row r="435" spans="1:11">
      <c r="A435" s="53"/>
      <c r="B435" s="41"/>
      <c r="C435" s="17" t="s">
        <v>17</v>
      </c>
      <c r="D435" s="5"/>
      <c r="E435" s="6" t="s">
        <v>12</v>
      </c>
      <c r="F435" s="6" t="s">
        <v>12</v>
      </c>
      <c r="G435" s="6" t="s">
        <v>12</v>
      </c>
      <c r="H435" s="5"/>
      <c r="I435" s="4"/>
      <c r="J435" s="6" t="s">
        <v>12</v>
      </c>
      <c r="K435" s="6" t="s">
        <v>12</v>
      </c>
    </row>
    <row r="436" spans="1:11">
      <c r="A436" s="53"/>
      <c r="B436" s="41"/>
      <c r="C436" s="17" t="s">
        <v>18</v>
      </c>
      <c r="D436" s="5"/>
      <c r="E436" s="6" t="s">
        <v>12</v>
      </c>
      <c r="F436" s="6" t="s">
        <v>12</v>
      </c>
      <c r="G436" s="6" t="s">
        <v>12</v>
      </c>
      <c r="H436" s="5"/>
      <c r="I436" s="4"/>
      <c r="J436" s="6" t="s">
        <v>12</v>
      </c>
      <c r="K436" s="6" t="s">
        <v>12</v>
      </c>
    </row>
    <row r="437" spans="1:11">
      <c r="A437" s="71" t="s">
        <v>117</v>
      </c>
      <c r="B437" s="72" t="s">
        <v>118</v>
      </c>
      <c r="C437" s="16" t="s">
        <v>11</v>
      </c>
      <c r="D437" s="6">
        <f>SUM(D438:D443)</f>
        <v>1200</v>
      </c>
      <c r="E437" s="6" t="s">
        <v>12</v>
      </c>
      <c r="F437" s="6" t="s">
        <v>12</v>
      </c>
      <c r="G437" s="6" t="s">
        <v>12</v>
      </c>
      <c r="H437" s="6">
        <f t="shared" ref="H437" si="68">SUM(H438:H443)</f>
        <v>1214</v>
      </c>
      <c r="I437" s="1">
        <f>H437/D437</f>
        <v>1.0116666666666667</v>
      </c>
      <c r="J437" s="6" t="s">
        <v>12</v>
      </c>
      <c r="K437" s="6" t="s">
        <v>12</v>
      </c>
    </row>
    <row r="438" spans="1:11">
      <c r="A438" s="73"/>
      <c r="B438" s="74"/>
      <c r="C438" s="17" t="s">
        <v>13</v>
      </c>
      <c r="D438" s="5"/>
      <c r="E438" s="5"/>
      <c r="F438" s="5"/>
      <c r="G438" s="5"/>
      <c r="H438" s="5"/>
      <c r="I438" s="4"/>
      <c r="J438" s="4"/>
      <c r="K438" s="4"/>
    </row>
    <row r="439" spans="1:11" ht="24">
      <c r="A439" s="73"/>
      <c r="B439" s="74"/>
      <c r="C439" s="17" t="s">
        <v>14</v>
      </c>
      <c r="D439" s="5"/>
      <c r="E439" s="5"/>
      <c r="F439" s="5"/>
      <c r="G439" s="5"/>
      <c r="H439" s="5"/>
      <c r="I439" s="4"/>
      <c r="J439" s="4"/>
      <c r="K439" s="4"/>
    </row>
    <row r="440" spans="1:11">
      <c r="A440" s="73"/>
      <c r="B440" s="74"/>
      <c r="C440" s="17" t="s">
        <v>15</v>
      </c>
      <c r="D440" s="5"/>
      <c r="E440" s="5"/>
      <c r="F440" s="6"/>
      <c r="G440" s="5"/>
      <c r="H440" s="5"/>
      <c r="I440" s="4"/>
      <c r="J440" s="1"/>
      <c r="K440" s="1"/>
    </row>
    <row r="441" spans="1:11" ht="36">
      <c r="A441" s="73"/>
      <c r="B441" s="74"/>
      <c r="C441" s="17" t="s">
        <v>16</v>
      </c>
      <c r="D441" s="5"/>
      <c r="E441" s="5"/>
      <c r="F441" s="6"/>
      <c r="G441" s="5"/>
      <c r="H441" s="5"/>
      <c r="I441" s="4"/>
      <c r="J441" s="1"/>
      <c r="K441" s="1"/>
    </row>
    <row r="442" spans="1:11">
      <c r="A442" s="73"/>
      <c r="B442" s="74"/>
      <c r="C442" s="17" t="s">
        <v>17</v>
      </c>
      <c r="D442" s="5"/>
      <c r="E442" s="6" t="s">
        <v>12</v>
      </c>
      <c r="F442" s="6" t="s">
        <v>12</v>
      </c>
      <c r="G442" s="6" t="s">
        <v>12</v>
      </c>
      <c r="H442" s="5"/>
      <c r="I442" s="4"/>
      <c r="J442" s="6" t="s">
        <v>12</v>
      </c>
      <c r="K442" s="6" t="s">
        <v>12</v>
      </c>
    </row>
    <row r="443" spans="1:11">
      <c r="A443" s="75"/>
      <c r="B443" s="76"/>
      <c r="C443" s="17" t="s">
        <v>18</v>
      </c>
      <c r="D443" s="5">
        <f>SUM(D450)</f>
        <v>1200</v>
      </c>
      <c r="E443" s="6" t="s">
        <v>12</v>
      </c>
      <c r="F443" s="6" t="s">
        <v>12</v>
      </c>
      <c r="G443" s="6" t="s">
        <v>12</v>
      </c>
      <c r="H443" s="5">
        <f>SUM(H450)</f>
        <v>1214</v>
      </c>
      <c r="I443" s="4">
        <f t="shared" ref="I443" si="69">H443/D443</f>
        <v>1.0116666666666667</v>
      </c>
      <c r="J443" s="6" t="s">
        <v>12</v>
      </c>
      <c r="K443" s="6" t="s">
        <v>12</v>
      </c>
    </row>
    <row r="444" spans="1:11" ht="15" customHeight="1">
      <c r="A444" s="39" t="s">
        <v>36</v>
      </c>
      <c r="B444" s="41" t="s">
        <v>30</v>
      </c>
      <c r="C444" s="16" t="s">
        <v>11</v>
      </c>
      <c r="D444" s="6">
        <f>SUM(D445:D450)</f>
        <v>1200</v>
      </c>
      <c r="E444" s="6" t="s">
        <v>12</v>
      </c>
      <c r="F444" s="6" t="s">
        <v>12</v>
      </c>
      <c r="G444" s="6" t="s">
        <v>12</v>
      </c>
      <c r="H444" s="6">
        <f t="shared" ref="H444" si="70">SUM(H445:H450)</f>
        <v>1214</v>
      </c>
      <c r="I444" s="1">
        <f>H444/D444</f>
        <v>1.0116666666666667</v>
      </c>
      <c r="J444" s="6" t="s">
        <v>12</v>
      </c>
      <c r="K444" s="6" t="s">
        <v>12</v>
      </c>
    </row>
    <row r="445" spans="1:11">
      <c r="A445" s="39"/>
      <c r="B445" s="41"/>
      <c r="C445" s="17" t="s">
        <v>13</v>
      </c>
      <c r="D445" s="5"/>
      <c r="E445" s="5"/>
      <c r="F445" s="5"/>
      <c r="G445" s="5"/>
      <c r="H445" s="5"/>
      <c r="I445" s="4"/>
      <c r="J445" s="4"/>
      <c r="K445" s="4"/>
    </row>
    <row r="446" spans="1:11" ht="15" customHeight="1">
      <c r="A446" s="39"/>
      <c r="B446" s="41"/>
      <c r="C446" s="17" t="s">
        <v>14</v>
      </c>
      <c r="D446" s="5"/>
      <c r="E446" s="5"/>
      <c r="F446" s="5"/>
      <c r="G446" s="5"/>
      <c r="H446" s="5"/>
      <c r="I446" s="4"/>
      <c r="J446" s="4"/>
      <c r="K446" s="4"/>
    </row>
    <row r="447" spans="1:11">
      <c r="A447" s="39"/>
      <c r="B447" s="41"/>
      <c r="C447" s="17" t="s">
        <v>15</v>
      </c>
      <c r="D447" s="5"/>
      <c r="E447" s="5"/>
      <c r="F447" s="6"/>
      <c r="G447" s="5"/>
      <c r="H447" s="5"/>
      <c r="I447" s="4"/>
      <c r="J447" s="1"/>
      <c r="K447" s="1"/>
    </row>
    <row r="448" spans="1:11" ht="15" customHeight="1">
      <c r="A448" s="39"/>
      <c r="B448" s="41"/>
      <c r="C448" s="17" t="s">
        <v>16</v>
      </c>
      <c r="D448" s="5"/>
      <c r="E448" s="5"/>
      <c r="F448" s="6"/>
      <c r="G448" s="5"/>
      <c r="H448" s="5"/>
      <c r="I448" s="4"/>
      <c r="J448" s="1"/>
      <c r="K448" s="1"/>
    </row>
    <row r="449" spans="1:11">
      <c r="A449" s="39"/>
      <c r="B449" s="41"/>
      <c r="C449" s="17" t="s">
        <v>17</v>
      </c>
      <c r="D449" s="5"/>
      <c r="E449" s="6" t="s">
        <v>12</v>
      </c>
      <c r="F449" s="6" t="s">
        <v>12</v>
      </c>
      <c r="G449" s="6" t="s">
        <v>12</v>
      </c>
      <c r="H449" s="5"/>
      <c r="I449" s="4"/>
      <c r="J449" s="6" t="s">
        <v>12</v>
      </c>
      <c r="K449" s="6" t="s">
        <v>12</v>
      </c>
    </row>
    <row r="450" spans="1:11" ht="39" customHeight="1">
      <c r="A450" s="39"/>
      <c r="B450" s="41"/>
      <c r="C450" s="17" t="s">
        <v>18</v>
      </c>
      <c r="D450" s="5">
        <f>SUM(D457)</f>
        <v>1200</v>
      </c>
      <c r="E450" s="6" t="s">
        <v>12</v>
      </c>
      <c r="F450" s="6" t="s">
        <v>12</v>
      </c>
      <c r="G450" s="6" t="s">
        <v>12</v>
      </c>
      <c r="H450" s="5">
        <f>SUM(H457)</f>
        <v>1214</v>
      </c>
      <c r="I450" s="4">
        <f t="shared" ref="I450" si="71">H450/D450</f>
        <v>1.0116666666666667</v>
      </c>
      <c r="J450" s="6" t="s">
        <v>12</v>
      </c>
      <c r="K450" s="6" t="s">
        <v>12</v>
      </c>
    </row>
    <row r="451" spans="1:11" ht="15" customHeight="1">
      <c r="A451" s="39" t="s">
        <v>64</v>
      </c>
      <c r="B451" s="41" t="s">
        <v>30</v>
      </c>
      <c r="C451" s="16" t="s">
        <v>11</v>
      </c>
      <c r="D451" s="6">
        <f>SUM(D452:D457)</f>
        <v>1200</v>
      </c>
      <c r="E451" s="6" t="s">
        <v>12</v>
      </c>
      <c r="F451" s="6" t="s">
        <v>12</v>
      </c>
      <c r="G451" s="6" t="s">
        <v>12</v>
      </c>
      <c r="H451" s="6">
        <f t="shared" ref="H451" si="72">SUM(H452:H457)</f>
        <v>1214</v>
      </c>
      <c r="I451" s="1">
        <f>H451/D451</f>
        <v>1.0116666666666667</v>
      </c>
      <c r="J451" s="6" t="s">
        <v>12</v>
      </c>
      <c r="K451" s="6" t="s">
        <v>12</v>
      </c>
    </row>
    <row r="452" spans="1:11" ht="16.5" customHeight="1">
      <c r="A452" s="39"/>
      <c r="B452" s="41"/>
      <c r="C452" s="17" t="s">
        <v>13</v>
      </c>
      <c r="D452" s="5"/>
      <c r="E452" s="5"/>
      <c r="F452" s="5"/>
      <c r="G452" s="5"/>
      <c r="H452" s="5"/>
      <c r="I452" s="4"/>
      <c r="J452" s="4"/>
      <c r="K452" s="4"/>
    </row>
    <row r="453" spans="1:11" ht="24">
      <c r="A453" s="39"/>
      <c r="B453" s="41"/>
      <c r="C453" s="17" t="s">
        <v>14</v>
      </c>
      <c r="D453" s="5"/>
      <c r="E453" s="5"/>
      <c r="F453" s="5"/>
      <c r="G453" s="5"/>
      <c r="H453" s="5"/>
      <c r="I453" s="4"/>
      <c r="J453" s="4"/>
      <c r="K453" s="4"/>
    </row>
    <row r="454" spans="1:11">
      <c r="A454" s="39"/>
      <c r="B454" s="41"/>
      <c r="C454" s="17" t="s">
        <v>15</v>
      </c>
      <c r="D454" s="5"/>
      <c r="E454" s="5"/>
      <c r="F454" s="6"/>
      <c r="G454" s="5"/>
      <c r="H454" s="5"/>
      <c r="I454" s="4"/>
      <c r="J454" s="1"/>
      <c r="K454" s="1"/>
    </row>
    <row r="455" spans="1:11" ht="36">
      <c r="A455" s="39"/>
      <c r="B455" s="41"/>
      <c r="C455" s="17" t="s">
        <v>16</v>
      </c>
      <c r="D455" s="5"/>
      <c r="E455" s="5"/>
      <c r="F455" s="6"/>
      <c r="G455" s="5"/>
      <c r="H455" s="5"/>
      <c r="I455" s="4"/>
      <c r="J455" s="1"/>
      <c r="K455" s="1"/>
    </row>
    <row r="456" spans="1:11">
      <c r="A456" s="39"/>
      <c r="B456" s="41"/>
      <c r="C456" s="17" t="s">
        <v>17</v>
      </c>
      <c r="D456" s="5"/>
      <c r="E456" s="6" t="s">
        <v>12</v>
      </c>
      <c r="F456" s="6" t="s">
        <v>12</v>
      </c>
      <c r="G456" s="6" t="s">
        <v>12</v>
      </c>
      <c r="H456" s="5"/>
      <c r="I456" s="4"/>
      <c r="J456" s="6" t="s">
        <v>12</v>
      </c>
      <c r="K456" s="6" t="s">
        <v>12</v>
      </c>
    </row>
    <row r="457" spans="1:11">
      <c r="A457" s="39"/>
      <c r="B457" s="41"/>
      <c r="C457" s="17" t="s">
        <v>18</v>
      </c>
      <c r="D457" s="5">
        <v>1200</v>
      </c>
      <c r="E457" s="6" t="s">
        <v>12</v>
      </c>
      <c r="F457" s="6" t="s">
        <v>12</v>
      </c>
      <c r="G457" s="6" t="s">
        <v>12</v>
      </c>
      <c r="H457" s="5">
        <v>1214</v>
      </c>
      <c r="I457" s="4">
        <f t="shared" ref="I457" si="73">H457/D457</f>
        <v>1.0116666666666667</v>
      </c>
      <c r="J457" s="6" t="s">
        <v>12</v>
      </c>
      <c r="K457" s="6" t="s">
        <v>12</v>
      </c>
    </row>
    <row r="458" spans="1:11" ht="15" hidden="1" customHeight="1">
      <c r="A458" s="39" t="s">
        <v>92</v>
      </c>
      <c r="B458" s="41" t="s">
        <v>91</v>
      </c>
      <c r="C458" s="16" t="s">
        <v>11</v>
      </c>
      <c r="D458" s="6">
        <f>SUM(D459:D464)</f>
        <v>0</v>
      </c>
      <c r="E458" s="6" t="s">
        <v>12</v>
      </c>
      <c r="F458" s="6" t="s">
        <v>12</v>
      </c>
      <c r="G458" s="6" t="s">
        <v>12</v>
      </c>
      <c r="H458" s="6">
        <f t="shared" ref="H458" si="74">SUM(H459:H464)</f>
        <v>0</v>
      </c>
      <c r="I458" s="1" t="e">
        <f>H458/D458</f>
        <v>#DIV/0!</v>
      </c>
      <c r="J458" s="6" t="s">
        <v>12</v>
      </c>
      <c r="K458" s="6" t="s">
        <v>12</v>
      </c>
    </row>
    <row r="459" spans="1:11" hidden="1">
      <c r="A459" s="39"/>
      <c r="B459" s="41"/>
      <c r="C459" s="17" t="s">
        <v>13</v>
      </c>
      <c r="D459" s="5"/>
      <c r="E459" s="5"/>
      <c r="F459" s="5"/>
      <c r="G459" s="5"/>
      <c r="H459" s="5"/>
      <c r="I459" s="4"/>
      <c r="J459" s="4"/>
      <c r="K459" s="4"/>
    </row>
    <row r="460" spans="1:11" ht="24" hidden="1">
      <c r="A460" s="39"/>
      <c r="B460" s="41"/>
      <c r="C460" s="17" t="s">
        <v>14</v>
      </c>
      <c r="D460" s="5"/>
      <c r="E460" s="5"/>
      <c r="F460" s="5"/>
      <c r="G460" s="5"/>
      <c r="H460" s="5"/>
      <c r="I460" s="4"/>
      <c r="J460" s="4"/>
      <c r="K460" s="4"/>
    </row>
    <row r="461" spans="1:11" hidden="1">
      <c r="A461" s="39"/>
      <c r="B461" s="41"/>
      <c r="C461" s="17" t="s">
        <v>15</v>
      </c>
      <c r="D461" s="5"/>
      <c r="E461" s="5"/>
      <c r="F461" s="6"/>
      <c r="G461" s="5"/>
      <c r="H461" s="5"/>
      <c r="I461" s="4"/>
      <c r="J461" s="1"/>
      <c r="K461" s="1"/>
    </row>
    <row r="462" spans="1:11" ht="36" hidden="1">
      <c r="A462" s="39"/>
      <c r="B462" s="41"/>
      <c r="C462" s="17" t="s">
        <v>16</v>
      </c>
      <c r="D462" s="5"/>
      <c r="E462" s="5"/>
      <c r="F462" s="6"/>
      <c r="G462" s="5"/>
      <c r="H462" s="5"/>
      <c r="I462" s="4"/>
      <c r="J462" s="1"/>
      <c r="K462" s="1"/>
    </row>
    <row r="463" spans="1:11" hidden="1">
      <c r="A463" s="39"/>
      <c r="B463" s="41"/>
      <c r="C463" s="17" t="s">
        <v>17</v>
      </c>
      <c r="D463" s="5"/>
      <c r="E463" s="6" t="s">
        <v>12</v>
      </c>
      <c r="F463" s="6" t="s">
        <v>12</v>
      </c>
      <c r="G463" s="6" t="s">
        <v>12</v>
      </c>
      <c r="H463" s="5"/>
      <c r="I463" s="4"/>
      <c r="J463" s="6" t="s">
        <v>12</v>
      </c>
      <c r="K463" s="6" t="s">
        <v>12</v>
      </c>
    </row>
    <row r="464" spans="1:11" hidden="1">
      <c r="A464" s="39"/>
      <c r="B464" s="41"/>
      <c r="C464" s="17" t="s">
        <v>18</v>
      </c>
      <c r="D464" s="5">
        <f>D471</f>
        <v>0</v>
      </c>
      <c r="E464" s="6" t="s">
        <v>12</v>
      </c>
      <c r="F464" s="6" t="s">
        <v>12</v>
      </c>
      <c r="G464" s="6" t="s">
        <v>12</v>
      </c>
      <c r="H464" s="5">
        <f>H471</f>
        <v>0</v>
      </c>
      <c r="I464" s="4" t="e">
        <f t="shared" ref="I464" si="75">H464/D464</f>
        <v>#DIV/0!</v>
      </c>
      <c r="J464" s="6" t="s">
        <v>12</v>
      </c>
      <c r="K464" s="6" t="s">
        <v>12</v>
      </c>
    </row>
    <row r="465" spans="1:12" ht="15" hidden="1" customHeight="1">
      <c r="A465" s="39" t="s">
        <v>93</v>
      </c>
      <c r="B465" s="41" t="s">
        <v>91</v>
      </c>
      <c r="C465" s="16" t="s">
        <v>11</v>
      </c>
      <c r="D465" s="6">
        <f>SUM(D466:D471)</f>
        <v>0</v>
      </c>
      <c r="E465" s="6" t="s">
        <v>12</v>
      </c>
      <c r="F465" s="6" t="s">
        <v>12</v>
      </c>
      <c r="G465" s="6" t="s">
        <v>12</v>
      </c>
      <c r="H465" s="6">
        <f t="shared" ref="H465" si="76">SUM(H466:H471)</f>
        <v>0</v>
      </c>
      <c r="I465" s="1" t="e">
        <f>H465/D465</f>
        <v>#DIV/0!</v>
      </c>
      <c r="J465" s="6" t="s">
        <v>12</v>
      </c>
      <c r="K465" s="6" t="s">
        <v>12</v>
      </c>
    </row>
    <row r="466" spans="1:12" hidden="1">
      <c r="A466" s="39"/>
      <c r="B466" s="41"/>
      <c r="C466" s="17" t="s">
        <v>13</v>
      </c>
      <c r="D466" s="5"/>
      <c r="E466" s="5"/>
      <c r="F466" s="5"/>
      <c r="G466" s="5"/>
      <c r="H466" s="5"/>
      <c r="I466" s="4"/>
      <c r="J466" s="4"/>
      <c r="K466" s="4"/>
    </row>
    <row r="467" spans="1:12" ht="24" hidden="1">
      <c r="A467" s="39"/>
      <c r="B467" s="41"/>
      <c r="C467" s="17" t="s">
        <v>14</v>
      </c>
      <c r="D467" s="5"/>
      <c r="E467" s="5"/>
      <c r="F467" s="5"/>
      <c r="G467" s="5"/>
      <c r="H467" s="5"/>
      <c r="I467" s="4"/>
      <c r="J467" s="4"/>
      <c r="K467" s="4"/>
    </row>
    <row r="468" spans="1:12" hidden="1">
      <c r="A468" s="39"/>
      <c r="B468" s="41"/>
      <c r="C468" s="17" t="s">
        <v>15</v>
      </c>
      <c r="D468" s="5"/>
      <c r="E468" s="5"/>
      <c r="F468" s="6"/>
      <c r="G468" s="5"/>
      <c r="H468" s="5"/>
      <c r="I468" s="4"/>
      <c r="J468" s="1"/>
      <c r="K468" s="1"/>
    </row>
    <row r="469" spans="1:12" ht="36" hidden="1">
      <c r="A469" s="39"/>
      <c r="B469" s="41"/>
      <c r="C469" s="17" t="s">
        <v>16</v>
      </c>
      <c r="D469" s="5"/>
      <c r="E469" s="5"/>
      <c r="F469" s="6"/>
      <c r="G469" s="5"/>
      <c r="H469" s="5"/>
      <c r="I469" s="4"/>
      <c r="J469" s="1"/>
      <c r="K469" s="1"/>
    </row>
    <row r="470" spans="1:12" hidden="1">
      <c r="A470" s="39"/>
      <c r="B470" s="41"/>
      <c r="C470" s="17" t="s">
        <v>17</v>
      </c>
      <c r="D470" s="5"/>
      <c r="E470" s="6" t="s">
        <v>12</v>
      </c>
      <c r="F470" s="6" t="s">
        <v>12</v>
      </c>
      <c r="G470" s="6" t="s">
        <v>12</v>
      </c>
      <c r="H470" s="5"/>
      <c r="I470" s="4"/>
      <c r="J470" s="6" t="s">
        <v>12</v>
      </c>
      <c r="K470" s="6" t="s">
        <v>12</v>
      </c>
    </row>
    <row r="471" spans="1:12" hidden="1">
      <c r="A471" s="39"/>
      <c r="B471" s="41"/>
      <c r="C471" s="17" t="s">
        <v>18</v>
      </c>
      <c r="D471" s="5"/>
      <c r="E471" s="6" t="s">
        <v>12</v>
      </c>
      <c r="F471" s="6" t="s">
        <v>12</v>
      </c>
      <c r="G471" s="6" t="s">
        <v>12</v>
      </c>
      <c r="H471" s="5"/>
      <c r="I471" s="4" t="e">
        <f t="shared" ref="I471" si="77">H471/D471</f>
        <v>#DIV/0!</v>
      </c>
      <c r="J471" s="6" t="s">
        <v>12</v>
      </c>
      <c r="K471" s="6" t="s">
        <v>12</v>
      </c>
    </row>
    <row r="472" spans="1:12" ht="15" customHeight="1">
      <c r="A472" s="43" t="s">
        <v>38</v>
      </c>
      <c r="B472" s="41" t="s">
        <v>39</v>
      </c>
      <c r="C472" s="16" t="s">
        <v>11</v>
      </c>
      <c r="D472" s="6">
        <f>SUM(D473,D475,D478)</f>
        <v>283798.09999999998</v>
      </c>
      <c r="E472" s="6">
        <f>E473+E475</f>
        <v>115557.192</v>
      </c>
      <c r="F472" s="6">
        <f>F473+F475</f>
        <v>12711.291999999999</v>
      </c>
      <c r="G472" s="6" t="s">
        <v>12</v>
      </c>
      <c r="H472" s="6">
        <f>SUM(H473,H475,H478)</f>
        <v>101187.29999999999</v>
      </c>
      <c r="I472" s="1">
        <f>H472/D472</f>
        <v>0.35654678449221472</v>
      </c>
      <c r="J472" s="6" t="s">
        <v>12</v>
      </c>
      <c r="K472" s="6" t="s">
        <v>12</v>
      </c>
    </row>
    <row r="473" spans="1:12">
      <c r="A473" s="44"/>
      <c r="B473" s="41"/>
      <c r="C473" s="17" t="s">
        <v>13</v>
      </c>
      <c r="D473" s="5">
        <f>SUM(D481,D488)</f>
        <v>13808.1</v>
      </c>
      <c r="E473" s="5">
        <f t="shared" ref="E473:H474" si="78">SUM(E481,E488)</f>
        <v>12711.291999999999</v>
      </c>
      <c r="F473" s="5">
        <f t="shared" si="78"/>
        <v>12711.291999999999</v>
      </c>
      <c r="G473" s="5">
        <f t="shared" si="78"/>
        <v>4705.2</v>
      </c>
      <c r="H473" s="5">
        <f t="shared" si="78"/>
        <v>4705.2</v>
      </c>
      <c r="I473" s="4">
        <f>H473/D473</f>
        <v>0.34075651248180416</v>
      </c>
      <c r="J473" s="4">
        <f>G473/E473</f>
        <v>0.37015906801606008</v>
      </c>
      <c r="K473" s="4">
        <f>G473/F473</f>
        <v>0.37015906801606008</v>
      </c>
      <c r="L473" s="19"/>
    </row>
    <row r="474" spans="1:12" ht="15" customHeight="1">
      <c r="A474" s="44"/>
      <c r="B474" s="41"/>
      <c r="C474" s="17" t="s">
        <v>14</v>
      </c>
      <c r="D474" s="5">
        <f>SUM(D482,D489)</f>
        <v>13808.1</v>
      </c>
      <c r="E474" s="5">
        <f t="shared" si="78"/>
        <v>12711.3</v>
      </c>
      <c r="F474" s="5">
        <f t="shared" si="78"/>
        <v>12711.3</v>
      </c>
      <c r="G474" s="5">
        <f t="shared" si="78"/>
        <v>4705.2</v>
      </c>
      <c r="H474" s="5">
        <f t="shared" si="78"/>
        <v>4705.2</v>
      </c>
      <c r="I474" s="4"/>
      <c r="J474" s="4"/>
      <c r="K474" s="4"/>
    </row>
    <row r="475" spans="1:12">
      <c r="A475" s="44"/>
      <c r="B475" s="41"/>
      <c r="C475" s="17" t="s">
        <v>15</v>
      </c>
      <c r="D475" s="5">
        <f t="shared" ref="D475:H476" si="79">SUM(D483,D490)</f>
        <v>111720</v>
      </c>
      <c r="E475" s="5">
        <f t="shared" si="79"/>
        <v>102845.9</v>
      </c>
      <c r="F475" s="6"/>
      <c r="G475" s="5">
        <f t="shared" si="79"/>
        <v>38069.1</v>
      </c>
      <c r="H475" s="5">
        <f t="shared" si="79"/>
        <v>38069.1</v>
      </c>
      <c r="I475" s="4">
        <f>H475/D475</f>
        <v>0.34075456498388829</v>
      </c>
      <c r="J475" s="1" t="s">
        <v>12</v>
      </c>
      <c r="K475" s="1" t="s">
        <v>12</v>
      </c>
      <c r="L475" s="20"/>
    </row>
    <row r="476" spans="1:12" ht="15" customHeight="1">
      <c r="A476" s="44"/>
      <c r="B476" s="41"/>
      <c r="C476" s="17" t="s">
        <v>16</v>
      </c>
      <c r="D476" s="5">
        <f t="shared" si="79"/>
        <v>111720</v>
      </c>
      <c r="E476" s="5">
        <f t="shared" si="79"/>
        <v>102845.9</v>
      </c>
      <c r="F476" s="6" t="s">
        <v>12</v>
      </c>
      <c r="G476" s="5">
        <f t="shared" si="79"/>
        <v>38069.1</v>
      </c>
      <c r="H476" s="5">
        <f t="shared" si="79"/>
        <v>38069.1</v>
      </c>
      <c r="I476" s="4"/>
      <c r="J476" s="1" t="s">
        <v>12</v>
      </c>
      <c r="K476" s="1" t="s">
        <v>12</v>
      </c>
    </row>
    <row r="477" spans="1:12">
      <c r="A477" s="44"/>
      <c r="B477" s="41"/>
      <c r="C477" s="17" t="s">
        <v>17</v>
      </c>
      <c r="D477" s="5"/>
      <c r="E477" s="6" t="s">
        <v>12</v>
      </c>
      <c r="F477" s="6" t="s">
        <v>12</v>
      </c>
      <c r="G477" s="6" t="s">
        <v>12</v>
      </c>
      <c r="H477" s="5"/>
      <c r="I477" s="4"/>
      <c r="J477" s="6" t="s">
        <v>12</v>
      </c>
      <c r="K477" s="6" t="s">
        <v>12</v>
      </c>
      <c r="L477" s="19"/>
    </row>
    <row r="478" spans="1:12">
      <c r="A478" s="44"/>
      <c r="B478" s="41"/>
      <c r="C478" s="17" t="s">
        <v>18</v>
      </c>
      <c r="D478" s="5">
        <f>SUM(D486,D493,D542)</f>
        <v>158270</v>
      </c>
      <c r="E478" s="6" t="s">
        <v>12</v>
      </c>
      <c r="F478" s="6" t="s">
        <v>12</v>
      </c>
      <c r="G478" s="6" t="s">
        <v>12</v>
      </c>
      <c r="H478" s="5">
        <f>H486+H493+H500</f>
        <v>58413</v>
      </c>
      <c r="I478" s="4">
        <f t="shared" ref="I478" si="80">H478/D478</f>
        <v>0.36907183926202058</v>
      </c>
      <c r="J478" s="6" t="s">
        <v>12</v>
      </c>
      <c r="K478" s="6" t="s">
        <v>12</v>
      </c>
      <c r="L478" s="19"/>
    </row>
    <row r="479" spans="1:12">
      <c r="A479" s="44"/>
      <c r="B479" s="42" t="s">
        <v>19</v>
      </c>
      <c r="C479" s="42"/>
      <c r="D479" s="42"/>
      <c r="E479" s="42"/>
      <c r="F479" s="42"/>
      <c r="G479" s="42"/>
      <c r="H479" s="42"/>
      <c r="I479" s="42"/>
      <c r="J479" s="42"/>
      <c r="K479" s="4"/>
    </row>
    <row r="480" spans="1:12" ht="15" customHeight="1">
      <c r="A480" s="44"/>
      <c r="B480" s="41" t="s">
        <v>20</v>
      </c>
      <c r="C480" s="16" t="s">
        <v>11</v>
      </c>
      <c r="D480" s="6">
        <f>SUM(D481,D483,D486)</f>
        <v>34228.1</v>
      </c>
      <c r="E480" s="6">
        <f>E481+E483</f>
        <v>7557.192</v>
      </c>
      <c r="F480" s="6">
        <f>F481+F483</f>
        <v>831.29200000000003</v>
      </c>
      <c r="G480" s="6" t="s">
        <v>12</v>
      </c>
      <c r="H480" s="6">
        <f>SUM(H481,H483,H486)</f>
        <v>17974.3</v>
      </c>
      <c r="I480" s="1">
        <f>H480/D480</f>
        <v>0.5251328586745978</v>
      </c>
      <c r="J480" s="6" t="s">
        <v>12</v>
      </c>
      <c r="K480" s="6" t="s">
        <v>12</v>
      </c>
    </row>
    <row r="481" spans="1:11">
      <c r="A481" s="44"/>
      <c r="B481" s="41"/>
      <c r="C481" s="17" t="s">
        <v>13</v>
      </c>
      <c r="D481" s="5">
        <f t="shared" ref="D481:H482" si="81">SUM(D502,D544)</f>
        <v>1928.1</v>
      </c>
      <c r="E481" s="5">
        <f t="shared" si="81"/>
        <v>831.29200000000003</v>
      </c>
      <c r="F481" s="5">
        <f t="shared" si="81"/>
        <v>831.29200000000003</v>
      </c>
      <c r="G481" s="5">
        <f t="shared" si="81"/>
        <v>745.2</v>
      </c>
      <c r="H481" s="5">
        <f t="shared" si="81"/>
        <v>745.2</v>
      </c>
      <c r="I481" s="4">
        <f>H481/D481</f>
        <v>0.38649447642757123</v>
      </c>
      <c r="J481" s="4">
        <f>G481/E481</f>
        <v>0.89643590940367524</v>
      </c>
      <c r="K481" s="4">
        <f>G481/F481</f>
        <v>0.89643590940367524</v>
      </c>
    </row>
    <row r="482" spans="1:11" ht="15" customHeight="1">
      <c r="A482" s="44"/>
      <c r="B482" s="41"/>
      <c r="C482" s="17" t="s">
        <v>14</v>
      </c>
      <c r="D482" s="5">
        <f t="shared" si="81"/>
        <v>1928.1</v>
      </c>
      <c r="E482" s="5">
        <f t="shared" si="81"/>
        <v>831.3</v>
      </c>
      <c r="F482" s="5">
        <f t="shared" si="81"/>
        <v>831.3</v>
      </c>
      <c r="G482" s="5">
        <f t="shared" si="81"/>
        <v>745.2</v>
      </c>
      <c r="H482" s="5">
        <f t="shared" si="81"/>
        <v>745.2</v>
      </c>
      <c r="I482" s="4"/>
      <c r="J482" s="4"/>
      <c r="K482" s="4"/>
    </row>
    <row r="483" spans="1:11">
      <c r="A483" s="44"/>
      <c r="B483" s="41"/>
      <c r="C483" s="17" t="s">
        <v>15</v>
      </c>
      <c r="D483" s="5">
        <f>SUM(D504,D546)</f>
        <v>15600</v>
      </c>
      <c r="E483" s="5">
        <f>SUM(E504,E546)</f>
        <v>6725.9</v>
      </c>
      <c r="F483" s="6"/>
      <c r="G483" s="5">
        <f>SUM(G504,G546)</f>
        <v>6029.1</v>
      </c>
      <c r="H483" s="5">
        <f>SUM(H504,H546)</f>
        <v>6029.1</v>
      </c>
      <c r="I483" s="4">
        <f>H483/D483</f>
        <v>0.38648076923076924</v>
      </c>
      <c r="J483" s="1" t="s">
        <v>12</v>
      </c>
      <c r="K483" s="1" t="s">
        <v>12</v>
      </c>
    </row>
    <row r="484" spans="1:11" ht="15" customHeight="1">
      <c r="A484" s="44"/>
      <c r="B484" s="41"/>
      <c r="C484" s="17" t="s">
        <v>16</v>
      </c>
      <c r="D484" s="5">
        <f>SUM(D505,D547)</f>
        <v>15600</v>
      </c>
      <c r="E484" s="5">
        <f>SUM(E505,E547)</f>
        <v>6725.9</v>
      </c>
      <c r="F484" s="6" t="s">
        <v>12</v>
      </c>
      <c r="G484" s="5">
        <f>SUM(G505,G547)</f>
        <v>6029.1</v>
      </c>
      <c r="H484" s="5">
        <f>SUM(H505,H547)</f>
        <v>6029.1</v>
      </c>
      <c r="I484" s="4"/>
      <c r="J484" s="1" t="s">
        <v>12</v>
      </c>
      <c r="K484" s="1" t="s">
        <v>12</v>
      </c>
    </row>
    <row r="485" spans="1:11">
      <c r="A485" s="44"/>
      <c r="B485" s="41"/>
      <c r="C485" s="17" t="s">
        <v>17</v>
      </c>
      <c r="D485" s="5"/>
      <c r="E485" s="6" t="s">
        <v>12</v>
      </c>
      <c r="F485" s="6" t="s">
        <v>12</v>
      </c>
      <c r="G485" s="6" t="s">
        <v>12</v>
      </c>
      <c r="H485" s="5"/>
      <c r="I485" s="4"/>
      <c r="J485" s="6" t="s">
        <v>12</v>
      </c>
      <c r="K485" s="6" t="s">
        <v>12</v>
      </c>
    </row>
    <row r="486" spans="1:11">
      <c r="A486" s="44"/>
      <c r="B486" s="41"/>
      <c r="C486" s="17" t="s">
        <v>18</v>
      </c>
      <c r="D486" s="5">
        <f>SUM(D507,D549)</f>
        <v>16700</v>
      </c>
      <c r="E486" s="6" t="s">
        <v>12</v>
      </c>
      <c r="F486" s="6" t="s">
        <v>12</v>
      </c>
      <c r="G486" s="6" t="s">
        <v>12</v>
      </c>
      <c r="H486" s="5">
        <f>SUM(H507,H549)</f>
        <v>11200</v>
      </c>
      <c r="I486" s="4">
        <f t="shared" ref="I486" si="82">H486/D486</f>
        <v>0.6706586826347305</v>
      </c>
      <c r="J486" s="6" t="s">
        <v>12</v>
      </c>
      <c r="K486" s="6" t="s">
        <v>12</v>
      </c>
    </row>
    <row r="487" spans="1:11">
      <c r="A487" s="44"/>
      <c r="B487" s="40" t="s">
        <v>21</v>
      </c>
      <c r="C487" s="16" t="s">
        <v>11</v>
      </c>
      <c r="D487" s="6">
        <f>SUM(D488,D490,D493)</f>
        <v>249535</v>
      </c>
      <c r="E487" s="6" t="s">
        <v>12</v>
      </c>
      <c r="F487" s="6" t="s">
        <v>12</v>
      </c>
      <c r="G487" s="6" t="s">
        <v>12</v>
      </c>
      <c r="H487" s="6">
        <f>SUM(H488,H490,H493)</f>
        <v>83178</v>
      </c>
      <c r="I487" s="1">
        <f>H487/D487</f>
        <v>0.33333199751537862</v>
      </c>
      <c r="J487" s="6" t="s">
        <v>12</v>
      </c>
      <c r="K487" s="6" t="s">
        <v>12</v>
      </c>
    </row>
    <row r="488" spans="1:11">
      <c r="A488" s="44"/>
      <c r="B488" s="40"/>
      <c r="C488" s="17" t="s">
        <v>13</v>
      </c>
      <c r="D488" s="5">
        <f>SUM(D516)</f>
        <v>11880</v>
      </c>
      <c r="E488" s="5">
        <f t="shared" ref="E488:H489" si="83">SUM(E516)</f>
        <v>11880</v>
      </c>
      <c r="F488" s="5">
        <f t="shared" si="83"/>
        <v>11880</v>
      </c>
      <c r="G488" s="5">
        <f t="shared" si="83"/>
        <v>3960</v>
      </c>
      <c r="H488" s="5">
        <f t="shared" si="83"/>
        <v>3960</v>
      </c>
      <c r="I488" s="4">
        <f>H488/D488</f>
        <v>0.33333333333333331</v>
      </c>
      <c r="J488" s="4">
        <f>G488/E488</f>
        <v>0.33333333333333331</v>
      </c>
      <c r="K488" s="4">
        <f>G488/F488</f>
        <v>0.33333333333333331</v>
      </c>
    </row>
    <row r="489" spans="1:11" ht="24">
      <c r="A489" s="44"/>
      <c r="B489" s="40"/>
      <c r="C489" s="17" t="s">
        <v>14</v>
      </c>
      <c r="D489" s="5">
        <f>SUM(D517)</f>
        <v>11880</v>
      </c>
      <c r="E489" s="5">
        <f t="shared" si="83"/>
        <v>11880</v>
      </c>
      <c r="F489" s="5">
        <f t="shared" si="83"/>
        <v>11880</v>
      </c>
      <c r="G489" s="5">
        <f t="shared" si="83"/>
        <v>3960</v>
      </c>
      <c r="H489" s="5">
        <f t="shared" si="83"/>
        <v>3960</v>
      </c>
      <c r="I489" s="4"/>
      <c r="J489" s="4"/>
      <c r="K489" s="4"/>
    </row>
    <row r="490" spans="1:11">
      <c r="A490" s="44"/>
      <c r="B490" s="40"/>
      <c r="C490" s="17" t="s">
        <v>15</v>
      </c>
      <c r="D490" s="5">
        <f>SUM(D518)</f>
        <v>96120</v>
      </c>
      <c r="E490" s="5">
        <f>SUM(E518)</f>
        <v>96120</v>
      </c>
      <c r="F490" s="6" t="s">
        <v>12</v>
      </c>
      <c r="G490" s="5">
        <f>SUM(G518)</f>
        <v>32040</v>
      </c>
      <c r="H490" s="5">
        <f>SUM(H518)</f>
        <v>32040</v>
      </c>
      <c r="I490" s="4">
        <f>H490/D490</f>
        <v>0.33333333333333331</v>
      </c>
      <c r="J490" s="1" t="s">
        <v>12</v>
      </c>
      <c r="K490" s="1" t="s">
        <v>12</v>
      </c>
    </row>
    <row r="491" spans="1:11" ht="52.5" customHeight="1">
      <c r="A491" s="44"/>
      <c r="B491" s="40"/>
      <c r="C491" s="17" t="s">
        <v>16</v>
      </c>
      <c r="D491" s="5">
        <f>SUM(D519)</f>
        <v>96120</v>
      </c>
      <c r="E491" s="5">
        <f>SUM(E519)</f>
        <v>96120</v>
      </c>
      <c r="F491" s="6" t="s">
        <v>12</v>
      </c>
      <c r="G491" s="5">
        <f>SUM(G519)</f>
        <v>32040</v>
      </c>
      <c r="H491" s="5">
        <f>SUM(H519)</f>
        <v>32040</v>
      </c>
      <c r="I491" s="4"/>
      <c r="J491" s="1" t="s">
        <v>12</v>
      </c>
      <c r="K491" s="1" t="s">
        <v>12</v>
      </c>
    </row>
    <row r="492" spans="1:11">
      <c r="A492" s="44"/>
      <c r="B492" s="40"/>
      <c r="C492" s="17" t="s">
        <v>17</v>
      </c>
      <c r="D492" s="5"/>
      <c r="E492" s="6" t="s">
        <v>12</v>
      </c>
      <c r="F492" s="6" t="s">
        <v>12</v>
      </c>
      <c r="G492" s="6" t="s">
        <v>12</v>
      </c>
      <c r="H492" s="5"/>
      <c r="I492" s="4"/>
      <c r="J492" s="6" t="s">
        <v>12</v>
      </c>
      <c r="K492" s="6" t="s">
        <v>12</v>
      </c>
    </row>
    <row r="493" spans="1:11">
      <c r="A493" s="44"/>
      <c r="B493" s="40"/>
      <c r="C493" s="17" t="s">
        <v>18</v>
      </c>
      <c r="D493" s="5">
        <f>SUM(D528)</f>
        <v>141535</v>
      </c>
      <c r="E493" s="6" t="s">
        <v>12</v>
      </c>
      <c r="F493" s="6" t="s">
        <v>12</v>
      </c>
      <c r="G493" s="6" t="s">
        <v>12</v>
      </c>
      <c r="H493" s="5">
        <f>SUM(H528)</f>
        <v>47178</v>
      </c>
      <c r="I493" s="4">
        <f t="shared" ref="I493" si="84">H493/D493</f>
        <v>0.33333097820327129</v>
      </c>
      <c r="J493" s="6" t="s">
        <v>12</v>
      </c>
      <c r="K493" s="6" t="s">
        <v>12</v>
      </c>
    </row>
    <row r="494" spans="1:11">
      <c r="A494" s="45"/>
      <c r="B494" s="40" t="s">
        <v>96</v>
      </c>
      <c r="C494" s="16" t="s">
        <v>11</v>
      </c>
      <c r="D494" s="5">
        <f>D500</f>
        <v>35</v>
      </c>
      <c r="E494" s="6" t="s">
        <v>12</v>
      </c>
      <c r="F494" s="6" t="s">
        <v>12</v>
      </c>
      <c r="G494" s="6" t="s">
        <v>12</v>
      </c>
      <c r="H494" s="5">
        <v>35</v>
      </c>
      <c r="I494" s="4">
        <f>H494/D494</f>
        <v>1</v>
      </c>
      <c r="J494" s="5" t="s">
        <v>12</v>
      </c>
      <c r="K494" s="5" t="s">
        <v>12</v>
      </c>
    </row>
    <row r="495" spans="1:11">
      <c r="A495" s="45"/>
      <c r="B495" s="40"/>
      <c r="C495" s="17" t="s">
        <v>13</v>
      </c>
      <c r="D495" s="5" t="s">
        <v>12</v>
      </c>
      <c r="E495" s="5" t="s">
        <v>12</v>
      </c>
      <c r="F495" s="5" t="s">
        <v>12</v>
      </c>
      <c r="G495" s="5" t="s">
        <v>12</v>
      </c>
      <c r="H495" s="5" t="s">
        <v>12</v>
      </c>
      <c r="I495" s="5" t="s">
        <v>12</v>
      </c>
      <c r="J495" s="5" t="s">
        <v>12</v>
      </c>
      <c r="K495" s="5" t="s">
        <v>12</v>
      </c>
    </row>
    <row r="496" spans="1:11" ht="24">
      <c r="A496" s="45"/>
      <c r="B496" s="40"/>
      <c r="C496" s="17" t="s">
        <v>14</v>
      </c>
      <c r="D496" s="5" t="s">
        <v>12</v>
      </c>
      <c r="E496" s="5" t="s">
        <v>12</v>
      </c>
      <c r="F496" s="5" t="s">
        <v>12</v>
      </c>
      <c r="G496" s="5" t="s">
        <v>12</v>
      </c>
      <c r="H496" s="5" t="s">
        <v>12</v>
      </c>
      <c r="I496" s="5" t="s">
        <v>12</v>
      </c>
      <c r="J496" s="5" t="s">
        <v>12</v>
      </c>
      <c r="K496" s="5" t="s">
        <v>12</v>
      </c>
    </row>
    <row r="497" spans="1:11">
      <c r="A497" s="45"/>
      <c r="B497" s="40"/>
      <c r="C497" s="17" t="s">
        <v>15</v>
      </c>
      <c r="D497" s="5" t="s">
        <v>12</v>
      </c>
      <c r="E497" s="5" t="s">
        <v>12</v>
      </c>
      <c r="F497" s="5" t="s">
        <v>12</v>
      </c>
      <c r="G497" s="5" t="s">
        <v>12</v>
      </c>
      <c r="H497" s="5" t="s">
        <v>12</v>
      </c>
      <c r="I497" s="5" t="s">
        <v>12</v>
      </c>
      <c r="J497" s="5" t="s">
        <v>12</v>
      </c>
      <c r="K497" s="5" t="s">
        <v>12</v>
      </c>
    </row>
    <row r="498" spans="1:11" ht="36">
      <c r="A498" s="45"/>
      <c r="B498" s="40"/>
      <c r="C498" s="17" t="s">
        <v>16</v>
      </c>
      <c r="D498" s="5" t="s">
        <v>12</v>
      </c>
      <c r="E498" s="5" t="s">
        <v>12</v>
      </c>
      <c r="F498" s="5" t="s">
        <v>12</v>
      </c>
      <c r="G498" s="5" t="s">
        <v>12</v>
      </c>
      <c r="H498" s="5" t="s">
        <v>12</v>
      </c>
      <c r="I498" s="5" t="s">
        <v>12</v>
      </c>
      <c r="J498" s="5" t="s">
        <v>12</v>
      </c>
      <c r="K498" s="5" t="s">
        <v>12</v>
      </c>
    </row>
    <row r="499" spans="1:11">
      <c r="A499" s="45"/>
      <c r="B499" s="40"/>
      <c r="C499" s="17" t="s">
        <v>17</v>
      </c>
      <c r="D499" s="5" t="s">
        <v>12</v>
      </c>
      <c r="E499" s="5" t="s">
        <v>12</v>
      </c>
      <c r="F499" s="5" t="s">
        <v>12</v>
      </c>
      <c r="G499" s="5" t="s">
        <v>12</v>
      </c>
      <c r="H499" s="5" t="s">
        <v>12</v>
      </c>
      <c r="I499" s="5" t="s">
        <v>12</v>
      </c>
      <c r="J499" s="5" t="s">
        <v>12</v>
      </c>
      <c r="K499" s="5" t="s">
        <v>12</v>
      </c>
    </row>
    <row r="500" spans="1:11">
      <c r="A500" s="46"/>
      <c r="B500" s="40"/>
      <c r="C500" s="17" t="s">
        <v>18</v>
      </c>
      <c r="D500" s="5">
        <v>35</v>
      </c>
      <c r="E500" s="5" t="s">
        <v>12</v>
      </c>
      <c r="F500" s="5" t="s">
        <v>12</v>
      </c>
      <c r="G500" s="5" t="s">
        <v>12</v>
      </c>
      <c r="H500" s="5">
        <v>35</v>
      </c>
      <c r="I500" s="4">
        <f>H500/D500</f>
        <v>1</v>
      </c>
      <c r="J500" s="6"/>
      <c r="K500" s="6"/>
    </row>
    <row r="501" spans="1:11">
      <c r="A501" s="39" t="s">
        <v>40</v>
      </c>
      <c r="B501" s="40" t="s">
        <v>30</v>
      </c>
      <c r="C501" s="16" t="s">
        <v>11</v>
      </c>
      <c r="D501" s="5">
        <f>SUM(D502:D507)</f>
        <v>11200</v>
      </c>
      <c r="E501" s="5" t="s">
        <v>12</v>
      </c>
      <c r="F501" s="5" t="s">
        <v>12</v>
      </c>
      <c r="G501" s="5" t="s">
        <v>12</v>
      </c>
      <c r="H501" s="5">
        <f>SUM(H502:H507)</f>
        <v>11200</v>
      </c>
      <c r="I501" s="4">
        <f>H501/D501</f>
        <v>1</v>
      </c>
      <c r="J501" s="1" t="s">
        <v>12</v>
      </c>
      <c r="K501" s="1" t="s">
        <v>12</v>
      </c>
    </row>
    <row r="502" spans="1:11">
      <c r="A502" s="39"/>
      <c r="B502" s="40"/>
      <c r="C502" s="17" t="s">
        <v>13</v>
      </c>
      <c r="D502" s="5">
        <f>D509</f>
        <v>0</v>
      </c>
      <c r="E502" s="5"/>
      <c r="F502" s="5"/>
      <c r="G502" s="5"/>
      <c r="H502" s="5"/>
      <c r="I502" s="4"/>
      <c r="J502" s="1"/>
      <c r="K502" s="1"/>
    </row>
    <row r="503" spans="1:11" ht="24">
      <c r="A503" s="39"/>
      <c r="B503" s="40"/>
      <c r="C503" s="17" t="s">
        <v>14</v>
      </c>
      <c r="D503" s="5"/>
      <c r="E503" s="5"/>
      <c r="F503" s="6"/>
      <c r="G503" s="5"/>
      <c r="H503" s="5"/>
      <c r="I503" s="4"/>
      <c r="J503" s="6"/>
      <c r="K503" s="6"/>
    </row>
    <row r="504" spans="1:11">
      <c r="A504" s="39"/>
      <c r="B504" s="40"/>
      <c r="C504" s="17" t="s">
        <v>15</v>
      </c>
      <c r="D504" s="5"/>
      <c r="E504" s="5"/>
      <c r="F504" s="6"/>
      <c r="G504" s="5"/>
      <c r="H504" s="5"/>
      <c r="I504" s="4"/>
      <c r="J504" s="6"/>
      <c r="K504" s="6"/>
    </row>
    <row r="505" spans="1:11" ht="36">
      <c r="A505" s="39"/>
      <c r="B505" s="40"/>
      <c r="C505" s="17" t="s">
        <v>16</v>
      </c>
      <c r="D505" s="5"/>
      <c r="E505" s="6"/>
      <c r="F505" s="6"/>
      <c r="G505" s="6"/>
      <c r="H505" s="5"/>
      <c r="I505" s="4"/>
      <c r="J505" s="1"/>
      <c r="K505" s="1"/>
    </row>
    <row r="506" spans="1:11">
      <c r="A506" s="39"/>
      <c r="B506" s="40"/>
      <c r="C506" s="17" t="s">
        <v>17</v>
      </c>
      <c r="D506" s="5"/>
      <c r="E506" s="6" t="s">
        <v>12</v>
      </c>
      <c r="F506" s="6" t="s">
        <v>12</v>
      </c>
      <c r="G506" s="6" t="s">
        <v>12</v>
      </c>
      <c r="H506" s="5"/>
      <c r="I506" s="4"/>
      <c r="J506" s="1" t="s">
        <v>12</v>
      </c>
      <c r="K506" s="1" t="s">
        <v>12</v>
      </c>
    </row>
    <row r="507" spans="1:11">
      <c r="A507" s="39"/>
      <c r="B507" s="40"/>
      <c r="C507" s="17" t="s">
        <v>18</v>
      </c>
      <c r="D507" s="5">
        <f>SUM(D514)</f>
        <v>11200</v>
      </c>
      <c r="E507" s="6" t="s">
        <v>12</v>
      </c>
      <c r="F507" s="6" t="s">
        <v>12</v>
      </c>
      <c r="G507" s="6" t="s">
        <v>12</v>
      </c>
      <c r="H507" s="5">
        <f>SUM(H514)</f>
        <v>11200</v>
      </c>
      <c r="I507" s="4">
        <f t="shared" ref="I507" si="85">H507/D507</f>
        <v>1</v>
      </c>
      <c r="J507" s="6" t="s">
        <v>12</v>
      </c>
      <c r="K507" s="6" t="s">
        <v>12</v>
      </c>
    </row>
    <row r="508" spans="1:11">
      <c r="A508" s="39" t="s">
        <v>65</v>
      </c>
      <c r="B508" s="40" t="s">
        <v>30</v>
      </c>
      <c r="C508" s="16" t="s">
        <v>11</v>
      </c>
      <c r="D508" s="5">
        <f>SUM(D514)</f>
        <v>11200</v>
      </c>
      <c r="E508" s="6" t="s">
        <v>12</v>
      </c>
      <c r="F508" s="6" t="s">
        <v>12</v>
      </c>
      <c r="G508" s="6" t="s">
        <v>12</v>
      </c>
      <c r="H508" s="5">
        <f t="shared" ref="H508" si="86">SUM(H514)</f>
        <v>11200</v>
      </c>
      <c r="I508" s="4">
        <f>H508/D508</f>
        <v>1</v>
      </c>
      <c r="J508" s="6" t="s">
        <v>12</v>
      </c>
      <c r="K508" s="6" t="s">
        <v>12</v>
      </c>
    </row>
    <row r="509" spans="1:11">
      <c r="A509" s="39"/>
      <c r="B509" s="40"/>
      <c r="C509" s="17" t="s">
        <v>13</v>
      </c>
      <c r="D509" s="5"/>
      <c r="E509" s="5"/>
      <c r="F509" s="6"/>
      <c r="G509" s="5"/>
      <c r="H509" s="5"/>
      <c r="I509" s="4"/>
      <c r="J509" s="1"/>
      <c r="K509" s="1"/>
    </row>
    <row r="510" spans="1:11" ht="24">
      <c r="A510" s="39"/>
      <c r="B510" s="40"/>
      <c r="C510" s="17" t="s">
        <v>14</v>
      </c>
      <c r="D510" s="5"/>
      <c r="E510" s="5"/>
      <c r="F510" s="6"/>
      <c r="G510" s="5"/>
      <c r="H510" s="5"/>
      <c r="I510" s="4"/>
      <c r="J510" s="1"/>
      <c r="K510" s="1"/>
    </row>
    <row r="511" spans="1:11">
      <c r="A511" s="39"/>
      <c r="B511" s="40"/>
      <c r="C511" s="17" t="s">
        <v>15</v>
      </c>
      <c r="D511" s="5"/>
      <c r="E511" s="6"/>
      <c r="F511" s="6"/>
      <c r="G511" s="6"/>
      <c r="H511" s="5"/>
      <c r="I511" s="4"/>
      <c r="J511" s="6"/>
      <c r="K511" s="6"/>
    </row>
    <row r="512" spans="1:11" ht="36">
      <c r="A512" s="39"/>
      <c r="B512" s="40"/>
      <c r="C512" s="17" t="s">
        <v>16</v>
      </c>
      <c r="D512" s="5"/>
      <c r="E512" s="6"/>
      <c r="F512" s="6"/>
      <c r="G512" s="6"/>
      <c r="H512" s="5"/>
      <c r="I512" s="4"/>
      <c r="J512" s="6"/>
      <c r="K512" s="6"/>
    </row>
    <row r="513" spans="1:11">
      <c r="A513" s="39"/>
      <c r="B513" s="40"/>
      <c r="C513" s="17" t="s">
        <v>17</v>
      </c>
      <c r="D513" s="5"/>
      <c r="E513" s="6" t="s">
        <v>12</v>
      </c>
      <c r="F513" s="6" t="s">
        <v>12</v>
      </c>
      <c r="G513" s="6" t="s">
        <v>12</v>
      </c>
      <c r="H513" s="5"/>
      <c r="I513" s="4"/>
      <c r="J513" s="1" t="s">
        <v>12</v>
      </c>
      <c r="K513" s="1" t="s">
        <v>12</v>
      </c>
    </row>
    <row r="514" spans="1:11">
      <c r="A514" s="39"/>
      <c r="B514" s="40"/>
      <c r="C514" s="17" t="s">
        <v>18</v>
      </c>
      <c r="D514" s="5">
        <v>11200</v>
      </c>
      <c r="E514" s="6" t="s">
        <v>12</v>
      </c>
      <c r="F514" s="6" t="s">
        <v>12</v>
      </c>
      <c r="G514" s="6" t="s">
        <v>12</v>
      </c>
      <c r="H514" s="5">
        <v>11200</v>
      </c>
      <c r="I514" s="4">
        <f t="shared" ref="I514" si="87">H514/D514</f>
        <v>1</v>
      </c>
      <c r="J514" s="1" t="s">
        <v>12</v>
      </c>
      <c r="K514" s="1" t="s">
        <v>12</v>
      </c>
    </row>
    <row r="515" spans="1:11">
      <c r="A515" s="39" t="s">
        <v>70</v>
      </c>
      <c r="B515" s="40" t="s">
        <v>41</v>
      </c>
      <c r="C515" s="16" t="s">
        <v>11</v>
      </c>
      <c r="D515" s="6">
        <f>SUM(D516,D518,D521)</f>
        <v>249535</v>
      </c>
      <c r="E515" s="6" t="s">
        <v>12</v>
      </c>
      <c r="F515" s="6" t="s">
        <v>12</v>
      </c>
      <c r="G515" s="6" t="s">
        <v>12</v>
      </c>
      <c r="H515" s="6">
        <f>SUM(H516,H518,H521)</f>
        <v>83178</v>
      </c>
      <c r="I515" s="1">
        <f>H515/D515</f>
        <v>0.33333199751537862</v>
      </c>
      <c r="J515" s="6" t="s">
        <v>12</v>
      </c>
      <c r="K515" s="6" t="s">
        <v>12</v>
      </c>
    </row>
    <row r="516" spans="1:11">
      <c r="A516" s="39"/>
      <c r="B516" s="40"/>
      <c r="C516" s="17" t="s">
        <v>13</v>
      </c>
      <c r="D516" s="5">
        <f t="shared" ref="D516:E521" si="88">SUM(D523)</f>
        <v>11880</v>
      </c>
      <c r="E516" s="5">
        <f t="shared" si="88"/>
        <v>11880</v>
      </c>
      <c r="F516" s="5">
        <f>F523</f>
        <v>11880</v>
      </c>
      <c r="G516" s="5">
        <f>G523</f>
        <v>3960</v>
      </c>
      <c r="H516" s="5">
        <f>H523</f>
        <v>3960</v>
      </c>
      <c r="I516" s="4">
        <f>H516/D516</f>
        <v>0.33333333333333331</v>
      </c>
      <c r="J516" s="4">
        <f>G516/E516</f>
        <v>0.33333333333333331</v>
      </c>
      <c r="K516" s="4">
        <f>G516/F516</f>
        <v>0.33333333333333331</v>
      </c>
    </row>
    <row r="517" spans="1:11" ht="24">
      <c r="A517" s="39"/>
      <c r="B517" s="40"/>
      <c r="C517" s="17" t="s">
        <v>14</v>
      </c>
      <c r="D517" s="5">
        <v>11880</v>
      </c>
      <c r="E517" s="5">
        <v>11880</v>
      </c>
      <c r="F517" s="5">
        <v>11880</v>
      </c>
      <c r="G517" s="5">
        <v>3960</v>
      </c>
      <c r="H517" s="5">
        <v>3960</v>
      </c>
      <c r="I517" s="4">
        <f>H517/D517</f>
        <v>0.33333333333333331</v>
      </c>
      <c r="J517" s="4">
        <f>G517/E517</f>
        <v>0.33333333333333331</v>
      </c>
      <c r="K517" s="4">
        <f>G517/F517</f>
        <v>0.33333333333333331</v>
      </c>
    </row>
    <row r="518" spans="1:11">
      <c r="A518" s="39"/>
      <c r="B518" s="40"/>
      <c r="C518" s="17" t="s">
        <v>15</v>
      </c>
      <c r="D518" s="5">
        <f t="shared" si="88"/>
        <v>96120</v>
      </c>
      <c r="E518" s="5">
        <f t="shared" si="88"/>
        <v>96120</v>
      </c>
      <c r="F518" s="6" t="s">
        <v>12</v>
      </c>
      <c r="G518" s="5">
        <f>G525</f>
        <v>32040</v>
      </c>
      <c r="H518" s="5">
        <f>H525</f>
        <v>32040</v>
      </c>
      <c r="I518" s="4">
        <f>H518/D518</f>
        <v>0.33333333333333331</v>
      </c>
      <c r="J518" s="1" t="s">
        <v>12</v>
      </c>
      <c r="K518" s="1" t="s">
        <v>12</v>
      </c>
    </row>
    <row r="519" spans="1:11" ht="36">
      <c r="A519" s="39"/>
      <c r="B519" s="40"/>
      <c r="C519" s="17" t="s">
        <v>16</v>
      </c>
      <c r="D519" s="5">
        <v>96120</v>
      </c>
      <c r="E519" s="5">
        <v>96120</v>
      </c>
      <c r="F519" s="6" t="s">
        <v>12</v>
      </c>
      <c r="G519" s="5">
        <v>32040</v>
      </c>
      <c r="H519" s="5">
        <v>32040</v>
      </c>
      <c r="I519" s="4">
        <f>H519/D519</f>
        <v>0.33333333333333331</v>
      </c>
      <c r="J519" s="1" t="s">
        <v>12</v>
      </c>
      <c r="K519" s="1" t="s">
        <v>12</v>
      </c>
    </row>
    <row r="520" spans="1:11">
      <c r="A520" s="39"/>
      <c r="B520" s="40"/>
      <c r="C520" s="17" t="s">
        <v>17</v>
      </c>
      <c r="D520" s="5"/>
      <c r="E520" s="6" t="s">
        <v>12</v>
      </c>
      <c r="F520" s="6" t="s">
        <v>12</v>
      </c>
      <c r="G520" s="6" t="s">
        <v>12</v>
      </c>
      <c r="H520" s="5"/>
      <c r="I520" s="4"/>
      <c r="J520" s="6" t="s">
        <v>12</v>
      </c>
      <c r="K520" s="6" t="s">
        <v>12</v>
      </c>
    </row>
    <row r="521" spans="1:11">
      <c r="A521" s="39"/>
      <c r="B521" s="40"/>
      <c r="C521" s="17" t="s">
        <v>18</v>
      </c>
      <c r="D521" s="5">
        <f t="shared" si="88"/>
        <v>141535</v>
      </c>
      <c r="E521" s="6" t="s">
        <v>12</v>
      </c>
      <c r="F521" s="6" t="s">
        <v>12</v>
      </c>
      <c r="G521" s="6" t="s">
        <v>12</v>
      </c>
      <c r="H521" s="5">
        <f>H528</f>
        <v>47178</v>
      </c>
      <c r="I521" s="4">
        <f t="shared" ref="I521" si="89">H521/D521</f>
        <v>0.33333097820327129</v>
      </c>
      <c r="J521" s="6" t="s">
        <v>12</v>
      </c>
      <c r="K521" s="6" t="s">
        <v>12</v>
      </c>
    </row>
    <row r="522" spans="1:11">
      <c r="A522" s="39" t="s">
        <v>66</v>
      </c>
      <c r="B522" s="40" t="s">
        <v>41</v>
      </c>
      <c r="C522" s="16" t="s">
        <v>11</v>
      </c>
      <c r="D522" s="6">
        <f>SUM(D523,D525,D528)</f>
        <v>249535</v>
      </c>
      <c r="E522" s="6" t="s">
        <v>12</v>
      </c>
      <c r="F522" s="6" t="s">
        <v>12</v>
      </c>
      <c r="G522" s="6" t="s">
        <v>12</v>
      </c>
      <c r="H522" s="6">
        <f>SUM(H523,H525,H528)</f>
        <v>83178</v>
      </c>
      <c r="I522" s="1">
        <f>H522/D522</f>
        <v>0.33333199751537862</v>
      </c>
      <c r="J522" s="6" t="s">
        <v>12</v>
      </c>
      <c r="K522" s="6" t="s">
        <v>12</v>
      </c>
    </row>
    <row r="523" spans="1:11">
      <c r="A523" s="39"/>
      <c r="B523" s="40"/>
      <c r="C523" s="17" t="s">
        <v>13</v>
      </c>
      <c r="D523" s="5">
        <v>11880</v>
      </c>
      <c r="E523" s="5">
        <v>11880</v>
      </c>
      <c r="F523" s="5">
        <v>11880</v>
      </c>
      <c r="G523" s="5">
        <v>3960</v>
      </c>
      <c r="H523" s="5">
        <v>3960</v>
      </c>
      <c r="I523" s="4">
        <f>H523/D523</f>
        <v>0.33333333333333331</v>
      </c>
      <c r="J523" s="4">
        <f>G523/E523</f>
        <v>0.33333333333333331</v>
      </c>
      <c r="K523" s="4">
        <f>G523/F523</f>
        <v>0.33333333333333331</v>
      </c>
    </row>
    <row r="524" spans="1:11" ht="24">
      <c r="A524" s="39"/>
      <c r="B524" s="40"/>
      <c r="C524" s="17" t="s">
        <v>14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4"/>
      <c r="J524" s="4"/>
      <c r="K524" s="4"/>
    </row>
    <row r="525" spans="1:11">
      <c r="A525" s="39"/>
      <c r="B525" s="40"/>
      <c r="C525" s="17" t="s">
        <v>15</v>
      </c>
      <c r="D525" s="5">
        <v>96120</v>
      </c>
      <c r="E525" s="5">
        <v>96120</v>
      </c>
      <c r="F525" s="6" t="s">
        <v>12</v>
      </c>
      <c r="G525" s="5">
        <v>32040</v>
      </c>
      <c r="H525" s="5">
        <v>32040</v>
      </c>
      <c r="I525" s="4">
        <f>H525/D525</f>
        <v>0.33333333333333331</v>
      </c>
      <c r="J525" s="1" t="s">
        <v>12</v>
      </c>
      <c r="K525" s="1" t="s">
        <v>12</v>
      </c>
    </row>
    <row r="526" spans="1:11" ht="36">
      <c r="A526" s="39"/>
      <c r="B526" s="40"/>
      <c r="C526" s="17" t="s">
        <v>16</v>
      </c>
      <c r="D526" s="5">
        <v>0</v>
      </c>
      <c r="E526" s="5">
        <v>0</v>
      </c>
      <c r="F526" s="6" t="s">
        <v>12</v>
      </c>
      <c r="G526" s="5">
        <v>0</v>
      </c>
      <c r="H526" s="5">
        <v>0</v>
      </c>
      <c r="I526" s="4"/>
      <c r="J526" s="1" t="s">
        <v>12</v>
      </c>
      <c r="K526" s="1" t="s">
        <v>12</v>
      </c>
    </row>
    <row r="527" spans="1:11">
      <c r="A527" s="39"/>
      <c r="B527" s="40"/>
      <c r="C527" s="17" t="s">
        <v>17</v>
      </c>
      <c r="D527" s="5"/>
      <c r="E527" s="6" t="s">
        <v>12</v>
      </c>
      <c r="F527" s="6" t="s">
        <v>12</v>
      </c>
      <c r="G527" s="6" t="s">
        <v>12</v>
      </c>
      <c r="H527" s="5"/>
      <c r="I527" s="4"/>
      <c r="J527" s="6" t="s">
        <v>12</v>
      </c>
      <c r="K527" s="6" t="s">
        <v>12</v>
      </c>
    </row>
    <row r="528" spans="1:11">
      <c r="A528" s="39"/>
      <c r="B528" s="40"/>
      <c r="C528" s="17" t="s">
        <v>18</v>
      </c>
      <c r="D528" s="5">
        <v>141535</v>
      </c>
      <c r="E528" s="6" t="s">
        <v>12</v>
      </c>
      <c r="F528" s="6" t="s">
        <v>12</v>
      </c>
      <c r="G528" s="6" t="s">
        <v>12</v>
      </c>
      <c r="H528" s="5">
        <v>47178</v>
      </c>
      <c r="I528" s="4">
        <f t="shared" ref="I528" si="90">H528/D528</f>
        <v>0.33333097820327129</v>
      </c>
      <c r="J528" s="6" t="s">
        <v>12</v>
      </c>
      <c r="K528" s="6" t="s">
        <v>12</v>
      </c>
    </row>
    <row r="529" spans="1:11">
      <c r="A529" s="39" t="s">
        <v>87</v>
      </c>
      <c r="B529" s="40" t="s">
        <v>89</v>
      </c>
      <c r="C529" s="16" t="s">
        <v>11</v>
      </c>
      <c r="D529" s="6">
        <f>SUM(D530,D532,D535)</f>
        <v>35</v>
      </c>
      <c r="E529" s="6" t="s">
        <v>12</v>
      </c>
      <c r="F529" s="6" t="s">
        <v>12</v>
      </c>
      <c r="G529" s="6" t="s">
        <v>12</v>
      </c>
      <c r="H529" s="6">
        <f>SUM(H530,H532,H535)</f>
        <v>35</v>
      </c>
      <c r="I529" s="1">
        <f>H529/D529</f>
        <v>1</v>
      </c>
      <c r="J529" s="6" t="s">
        <v>12</v>
      </c>
      <c r="K529" s="6" t="s">
        <v>12</v>
      </c>
    </row>
    <row r="530" spans="1:11">
      <c r="A530" s="39"/>
      <c r="B530" s="40"/>
      <c r="C530" s="17" t="s">
        <v>13</v>
      </c>
      <c r="D530" s="5"/>
      <c r="E530" s="5"/>
      <c r="F530" s="5"/>
      <c r="G530" s="5"/>
      <c r="H530" s="5"/>
      <c r="I530" s="4"/>
      <c r="J530" s="4"/>
      <c r="K530" s="4"/>
    </row>
    <row r="531" spans="1:11" ht="24">
      <c r="A531" s="39"/>
      <c r="B531" s="40"/>
      <c r="C531" s="17" t="s">
        <v>14</v>
      </c>
      <c r="D531" s="5"/>
      <c r="E531" s="5"/>
      <c r="F531" s="5"/>
      <c r="G531" s="5"/>
      <c r="H531" s="5"/>
      <c r="I531" s="4"/>
      <c r="J531" s="4"/>
      <c r="K531" s="4"/>
    </row>
    <row r="532" spans="1:11">
      <c r="A532" s="39"/>
      <c r="B532" s="40"/>
      <c r="C532" s="17" t="s">
        <v>15</v>
      </c>
      <c r="D532" s="5"/>
      <c r="E532" s="5"/>
      <c r="F532" s="6"/>
      <c r="G532" s="5"/>
      <c r="H532" s="5"/>
      <c r="I532" s="4"/>
      <c r="J532" s="1" t="s">
        <v>12</v>
      </c>
      <c r="K532" s="1" t="s">
        <v>12</v>
      </c>
    </row>
    <row r="533" spans="1:11" ht="36">
      <c r="A533" s="39"/>
      <c r="B533" s="40"/>
      <c r="C533" s="17" t="s">
        <v>16</v>
      </c>
      <c r="D533" s="5"/>
      <c r="E533" s="5"/>
      <c r="F533" s="6"/>
      <c r="G533" s="5"/>
      <c r="H533" s="5"/>
      <c r="I533" s="4"/>
      <c r="J533" s="1" t="s">
        <v>12</v>
      </c>
      <c r="K533" s="1" t="s">
        <v>12</v>
      </c>
    </row>
    <row r="534" spans="1:11">
      <c r="A534" s="39"/>
      <c r="B534" s="40"/>
      <c r="C534" s="17" t="s">
        <v>17</v>
      </c>
      <c r="D534" s="5"/>
      <c r="E534" s="6" t="s">
        <v>12</v>
      </c>
      <c r="F534" s="6" t="s">
        <v>12</v>
      </c>
      <c r="G534" s="6" t="s">
        <v>12</v>
      </c>
      <c r="H534" s="5"/>
      <c r="I534" s="4"/>
      <c r="J534" s="6" t="s">
        <v>12</v>
      </c>
      <c r="K534" s="6" t="s">
        <v>12</v>
      </c>
    </row>
    <row r="535" spans="1:11">
      <c r="A535" s="39"/>
      <c r="B535" s="40"/>
      <c r="C535" s="17" t="s">
        <v>18</v>
      </c>
      <c r="D535" s="5">
        <f>D542</f>
        <v>35</v>
      </c>
      <c r="E535" s="6" t="s">
        <v>12</v>
      </c>
      <c r="F535" s="6" t="s">
        <v>12</v>
      </c>
      <c r="G535" s="6" t="s">
        <v>12</v>
      </c>
      <c r="H535" s="5">
        <f>H542</f>
        <v>35</v>
      </c>
      <c r="I535" s="4">
        <f t="shared" ref="I535" si="91">H535/D535</f>
        <v>1</v>
      </c>
      <c r="J535" s="6" t="s">
        <v>12</v>
      </c>
      <c r="K535" s="6" t="s">
        <v>12</v>
      </c>
    </row>
    <row r="536" spans="1:11">
      <c r="A536" s="39" t="s">
        <v>88</v>
      </c>
      <c r="B536" s="40" t="s">
        <v>90</v>
      </c>
      <c r="C536" s="16" t="s">
        <v>11</v>
      </c>
      <c r="D536" s="6">
        <f>SUM(D537,D539,D542)</f>
        <v>35</v>
      </c>
      <c r="E536" s="6" t="s">
        <v>12</v>
      </c>
      <c r="F536" s="6" t="s">
        <v>12</v>
      </c>
      <c r="G536" s="6" t="s">
        <v>12</v>
      </c>
      <c r="H536" s="6">
        <f>SUM(H537,H539,H542)</f>
        <v>35</v>
      </c>
      <c r="I536" s="1">
        <f>H536/D536</f>
        <v>1</v>
      </c>
      <c r="J536" s="6" t="s">
        <v>12</v>
      </c>
      <c r="K536" s="6" t="s">
        <v>12</v>
      </c>
    </row>
    <row r="537" spans="1:11">
      <c r="A537" s="39"/>
      <c r="B537" s="40"/>
      <c r="C537" s="17" t="s">
        <v>13</v>
      </c>
      <c r="D537" s="5"/>
      <c r="E537" s="5"/>
      <c r="F537" s="5"/>
      <c r="G537" s="5"/>
      <c r="H537" s="5"/>
      <c r="I537" s="4"/>
      <c r="J537" s="4"/>
      <c r="K537" s="4"/>
    </row>
    <row r="538" spans="1:11" ht="24">
      <c r="A538" s="39"/>
      <c r="B538" s="40"/>
      <c r="C538" s="17" t="s">
        <v>14</v>
      </c>
      <c r="D538" s="5"/>
      <c r="E538" s="5"/>
      <c r="F538" s="5"/>
      <c r="G538" s="5"/>
      <c r="H538" s="5"/>
      <c r="I538" s="4"/>
      <c r="J538" s="4"/>
      <c r="K538" s="4"/>
    </row>
    <row r="539" spans="1:11">
      <c r="A539" s="39"/>
      <c r="B539" s="40"/>
      <c r="C539" s="17" t="s">
        <v>15</v>
      </c>
      <c r="D539" s="5"/>
      <c r="E539" s="5"/>
      <c r="F539" s="6"/>
      <c r="G539" s="5"/>
      <c r="H539" s="5"/>
      <c r="I539" s="4"/>
      <c r="J539" s="1" t="s">
        <v>12</v>
      </c>
      <c r="K539" s="1" t="s">
        <v>12</v>
      </c>
    </row>
    <row r="540" spans="1:11" ht="36">
      <c r="A540" s="39"/>
      <c r="B540" s="40"/>
      <c r="C540" s="17" t="s">
        <v>16</v>
      </c>
      <c r="D540" s="5"/>
      <c r="E540" s="5"/>
      <c r="F540" s="6"/>
      <c r="G540" s="5"/>
      <c r="H540" s="5"/>
      <c r="I540" s="4"/>
      <c r="J540" s="1" t="s">
        <v>12</v>
      </c>
      <c r="K540" s="1" t="s">
        <v>12</v>
      </c>
    </row>
    <row r="541" spans="1:11">
      <c r="A541" s="39"/>
      <c r="B541" s="40"/>
      <c r="C541" s="17" t="s">
        <v>17</v>
      </c>
      <c r="D541" s="5"/>
      <c r="E541" s="6" t="s">
        <v>12</v>
      </c>
      <c r="F541" s="6" t="s">
        <v>12</v>
      </c>
      <c r="G541" s="6" t="s">
        <v>12</v>
      </c>
      <c r="H541" s="5"/>
      <c r="I541" s="4"/>
      <c r="J541" s="6" t="s">
        <v>12</v>
      </c>
      <c r="K541" s="6" t="s">
        <v>12</v>
      </c>
    </row>
    <row r="542" spans="1:11">
      <c r="A542" s="39"/>
      <c r="B542" s="40"/>
      <c r="C542" s="17" t="s">
        <v>18</v>
      </c>
      <c r="D542" s="5">
        <v>35</v>
      </c>
      <c r="E542" s="6" t="s">
        <v>12</v>
      </c>
      <c r="F542" s="6" t="s">
        <v>12</v>
      </c>
      <c r="G542" s="6" t="s">
        <v>12</v>
      </c>
      <c r="H542" s="5">
        <v>35</v>
      </c>
      <c r="I542" s="4">
        <f t="shared" ref="I542" si="92">H542/D542</f>
        <v>1</v>
      </c>
      <c r="J542" s="6" t="s">
        <v>12</v>
      </c>
      <c r="K542" s="6" t="s">
        <v>12</v>
      </c>
    </row>
    <row r="543" spans="1:11">
      <c r="A543" s="39" t="s">
        <v>71</v>
      </c>
      <c r="B543" s="40" t="s">
        <v>42</v>
      </c>
      <c r="C543" s="16" t="s">
        <v>11</v>
      </c>
      <c r="D543" s="6">
        <f>SUM(D544,D546,D549)</f>
        <v>23028.1</v>
      </c>
      <c r="E543" s="6">
        <f>E544+E546</f>
        <v>7557.192</v>
      </c>
      <c r="F543" s="6">
        <f>F544+F546</f>
        <v>831.29200000000003</v>
      </c>
      <c r="G543" s="6" t="s">
        <v>12</v>
      </c>
      <c r="H543" s="6">
        <f>SUM(H544,H546,H549)</f>
        <v>6774.3</v>
      </c>
      <c r="I543" s="1">
        <f>H543/D543</f>
        <v>0.29417537703935631</v>
      </c>
      <c r="J543" s="6" t="s">
        <v>12</v>
      </c>
      <c r="K543" s="6" t="s">
        <v>12</v>
      </c>
    </row>
    <row r="544" spans="1:11">
      <c r="A544" s="39"/>
      <c r="B544" s="40"/>
      <c r="C544" s="17" t="s">
        <v>13</v>
      </c>
      <c r="D544" s="5">
        <f t="shared" ref="D544:H544" si="93">SUM(D551)</f>
        <v>1928.1</v>
      </c>
      <c r="E544" s="5">
        <f t="shared" si="93"/>
        <v>831.29200000000003</v>
      </c>
      <c r="F544" s="5">
        <f t="shared" si="93"/>
        <v>831.29200000000003</v>
      </c>
      <c r="G544" s="5">
        <f t="shared" si="93"/>
        <v>745.2</v>
      </c>
      <c r="H544" s="5">
        <f t="shared" si="93"/>
        <v>745.2</v>
      </c>
      <c r="I544" s="4">
        <f>H544/D544</f>
        <v>0.38649447642757123</v>
      </c>
      <c r="J544" s="4">
        <f>G544/E544</f>
        <v>0.89643590940367524</v>
      </c>
      <c r="K544" s="4">
        <f>G544/F544</f>
        <v>0.89643590940367524</v>
      </c>
    </row>
    <row r="545" spans="1:11" ht="24">
      <c r="A545" s="39"/>
      <c r="B545" s="40"/>
      <c r="C545" s="17" t="s">
        <v>14</v>
      </c>
      <c r="D545" s="5">
        <v>1928.1</v>
      </c>
      <c r="E545" s="5">
        <v>831.3</v>
      </c>
      <c r="F545" s="5">
        <v>831.3</v>
      </c>
      <c r="G545" s="5">
        <v>745.2</v>
      </c>
      <c r="H545" s="5">
        <v>745.2</v>
      </c>
      <c r="I545" s="4">
        <f>H545/D545</f>
        <v>0.38649447642757123</v>
      </c>
      <c r="J545" s="4">
        <f>G545/E545</f>
        <v>0.89642728256946957</v>
      </c>
      <c r="K545" s="4">
        <f>G545/F545</f>
        <v>0.89642728256946957</v>
      </c>
    </row>
    <row r="546" spans="1:11">
      <c r="A546" s="39"/>
      <c r="B546" s="40"/>
      <c r="C546" s="17" t="s">
        <v>15</v>
      </c>
      <c r="D546" s="5">
        <f t="shared" ref="D546:E546" si="94">SUM(D553)</f>
        <v>15600</v>
      </c>
      <c r="E546" s="5">
        <f t="shared" si="94"/>
        <v>6725.9</v>
      </c>
      <c r="F546" s="6"/>
      <c r="G546" s="5">
        <f t="shared" ref="G546:H546" si="95">SUM(G553)</f>
        <v>6029.1</v>
      </c>
      <c r="H546" s="5">
        <f t="shared" si="95"/>
        <v>6029.1</v>
      </c>
      <c r="I546" s="4">
        <f>H546/D546</f>
        <v>0.38648076923076924</v>
      </c>
      <c r="J546" s="1" t="s">
        <v>12</v>
      </c>
      <c r="K546" s="1" t="s">
        <v>12</v>
      </c>
    </row>
    <row r="547" spans="1:11" ht="36">
      <c r="A547" s="39"/>
      <c r="B547" s="40"/>
      <c r="C547" s="17" t="s">
        <v>16</v>
      </c>
      <c r="D547" s="5">
        <v>15600</v>
      </c>
      <c r="E547" s="5">
        <v>6725.9</v>
      </c>
      <c r="F547" s="6" t="s">
        <v>12</v>
      </c>
      <c r="G547" s="5">
        <v>6029.1</v>
      </c>
      <c r="H547" s="5">
        <v>6029.1</v>
      </c>
      <c r="I547" s="4">
        <f>H547/D547</f>
        <v>0.38648076923076924</v>
      </c>
      <c r="J547" s="1" t="s">
        <v>12</v>
      </c>
      <c r="K547" s="1" t="s">
        <v>12</v>
      </c>
    </row>
    <row r="548" spans="1:11">
      <c r="A548" s="39"/>
      <c r="B548" s="40"/>
      <c r="C548" s="17" t="s">
        <v>17</v>
      </c>
      <c r="D548" s="5"/>
      <c r="E548" s="6" t="s">
        <v>12</v>
      </c>
      <c r="F548" s="6" t="s">
        <v>12</v>
      </c>
      <c r="G548" s="6" t="s">
        <v>12</v>
      </c>
      <c r="H548" s="5"/>
      <c r="I548" s="4"/>
      <c r="J548" s="6" t="s">
        <v>12</v>
      </c>
      <c r="K548" s="6" t="s">
        <v>12</v>
      </c>
    </row>
    <row r="549" spans="1:11">
      <c r="A549" s="39"/>
      <c r="B549" s="40"/>
      <c r="C549" s="17" t="s">
        <v>18</v>
      </c>
      <c r="D549" s="5">
        <f t="shared" ref="D549" si="96">SUM(D556)</f>
        <v>5500</v>
      </c>
      <c r="E549" s="6" t="s">
        <v>12</v>
      </c>
      <c r="F549" s="6" t="s">
        <v>12</v>
      </c>
      <c r="G549" s="6" t="s">
        <v>12</v>
      </c>
      <c r="H549" s="5">
        <f t="shared" ref="H549" si="97">SUM(H556)</f>
        <v>0</v>
      </c>
      <c r="I549" s="4">
        <f t="shared" ref="I549" si="98">H549/D549</f>
        <v>0</v>
      </c>
      <c r="J549" s="6" t="s">
        <v>12</v>
      </c>
      <c r="K549" s="6" t="s">
        <v>12</v>
      </c>
    </row>
    <row r="550" spans="1:11">
      <c r="A550" s="39" t="s">
        <v>67</v>
      </c>
      <c r="B550" s="40" t="s">
        <v>30</v>
      </c>
      <c r="C550" s="16" t="s">
        <v>11</v>
      </c>
      <c r="D550" s="6">
        <f>SUM(D551,D553,D556)</f>
        <v>23028.1</v>
      </c>
      <c r="E550" s="6">
        <f>E551+E553</f>
        <v>7557.192</v>
      </c>
      <c r="F550" s="6">
        <f>F551+F553</f>
        <v>831.29200000000003</v>
      </c>
      <c r="G550" s="6" t="s">
        <v>12</v>
      </c>
      <c r="H550" s="6">
        <f>SUM(H551,H553,H556)</f>
        <v>6774.3</v>
      </c>
      <c r="I550" s="1">
        <f>H550/D550</f>
        <v>0.29417537703935631</v>
      </c>
      <c r="J550" s="6" t="s">
        <v>12</v>
      </c>
      <c r="K550" s="6" t="s">
        <v>12</v>
      </c>
    </row>
    <row r="551" spans="1:11">
      <c r="A551" s="39"/>
      <c r="B551" s="40"/>
      <c r="C551" s="17" t="s">
        <v>13</v>
      </c>
      <c r="D551" s="5">
        <v>1928.1</v>
      </c>
      <c r="E551" s="5">
        <v>831.29200000000003</v>
      </c>
      <c r="F551" s="5">
        <v>831.29200000000003</v>
      </c>
      <c r="G551" s="5">
        <v>745.2</v>
      </c>
      <c r="H551" s="5">
        <f>G551</f>
        <v>745.2</v>
      </c>
      <c r="I551" s="4">
        <f>H551/D551</f>
        <v>0.38649447642757123</v>
      </c>
      <c r="J551" s="4">
        <f>G551/E551</f>
        <v>0.89643590940367524</v>
      </c>
      <c r="K551" s="4">
        <f>G551/F551</f>
        <v>0.89643590940367524</v>
      </c>
    </row>
    <row r="552" spans="1:11" ht="24">
      <c r="A552" s="39"/>
      <c r="B552" s="40"/>
      <c r="C552" s="17" t="s">
        <v>14</v>
      </c>
      <c r="D552" s="5">
        <v>0</v>
      </c>
      <c r="E552" s="5">
        <v>0</v>
      </c>
      <c r="F552" s="5">
        <v>0</v>
      </c>
      <c r="G552" s="5">
        <v>0</v>
      </c>
      <c r="H552" s="5">
        <f t="shared" ref="H552:H554" si="99">G552</f>
        <v>0</v>
      </c>
      <c r="I552" s="4"/>
      <c r="J552" s="4"/>
      <c r="K552" s="4"/>
    </row>
    <row r="553" spans="1:11">
      <c r="A553" s="39"/>
      <c r="B553" s="40"/>
      <c r="C553" s="17" t="s">
        <v>15</v>
      </c>
      <c r="D553" s="5">
        <v>15600</v>
      </c>
      <c r="E553" s="5">
        <v>6725.9</v>
      </c>
      <c r="F553" s="6"/>
      <c r="G553" s="5">
        <v>6029.1</v>
      </c>
      <c r="H553" s="5">
        <f t="shared" si="99"/>
        <v>6029.1</v>
      </c>
      <c r="I553" s="4">
        <f>H553/D553</f>
        <v>0.38648076923076924</v>
      </c>
      <c r="J553" s="1" t="s">
        <v>12</v>
      </c>
      <c r="K553" s="1" t="s">
        <v>12</v>
      </c>
    </row>
    <row r="554" spans="1:11" ht="36">
      <c r="A554" s="39"/>
      <c r="B554" s="40"/>
      <c r="C554" s="17" t="s">
        <v>16</v>
      </c>
      <c r="D554" s="5">
        <v>0</v>
      </c>
      <c r="E554" s="5">
        <v>0</v>
      </c>
      <c r="F554" s="6" t="s">
        <v>12</v>
      </c>
      <c r="G554" s="5">
        <v>0</v>
      </c>
      <c r="H554" s="5">
        <f t="shared" si="99"/>
        <v>0</v>
      </c>
      <c r="I554" s="4"/>
      <c r="J554" s="1" t="s">
        <v>12</v>
      </c>
      <c r="K554" s="1" t="s">
        <v>12</v>
      </c>
    </row>
    <row r="555" spans="1:11">
      <c r="A555" s="39"/>
      <c r="B555" s="40"/>
      <c r="C555" s="17" t="s">
        <v>17</v>
      </c>
      <c r="D555" s="5"/>
      <c r="E555" s="6" t="s">
        <v>12</v>
      </c>
      <c r="F555" s="6" t="s">
        <v>12</v>
      </c>
      <c r="G555" s="6" t="s">
        <v>12</v>
      </c>
      <c r="H555" s="5"/>
      <c r="I555" s="4"/>
      <c r="J555" s="6" t="s">
        <v>12</v>
      </c>
      <c r="K555" s="6" t="s">
        <v>12</v>
      </c>
    </row>
    <row r="556" spans="1:11">
      <c r="A556" s="39"/>
      <c r="B556" s="40"/>
      <c r="C556" s="17" t="s">
        <v>18</v>
      </c>
      <c r="D556" s="5">
        <v>5500</v>
      </c>
      <c r="E556" s="6" t="s">
        <v>12</v>
      </c>
      <c r="F556" s="6" t="s">
        <v>12</v>
      </c>
      <c r="G556" s="6" t="s">
        <v>12</v>
      </c>
      <c r="H556" s="5">
        <v>0</v>
      </c>
      <c r="I556" s="4">
        <f t="shared" ref="I556" si="100">H556/D556</f>
        <v>0</v>
      </c>
      <c r="J556" s="6" t="s">
        <v>12</v>
      </c>
      <c r="K556" s="6" t="s">
        <v>12</v>
      </c>
    </row>
    <row r="557" spans="1:11" ht="14.25" customHeight="1">
      <c r="C557" s="25" t="s">
        <v>97</v>
      </c>
      <c r="D557" s="14">
        <f>D54+D388+D430+D472</f>
        <v>2020415.5</v>
      </c>
      <c r="E557" s="14"/>
      <c r="F557" s="14"/>
      <c r="G557" s="14"/>
      <c r="H557" s="14">
        <f>H54+H388+H430+H472</f>
        <v>1635627.8818099999</v>
      </c>
      <c r="I557" s="14">
        <f>I54+I388+I430+I472</f>
        <v>2.7944366546545689</v>
      </c>
      <c r="J557" s="14"/>
      <c r="K557" s="14"/>
    </row>
    <row r="558" spans="1:11">
      <c r="C558" s="25" t="s">
        <v>98</v>
      </c>
      <c r="D558" s="14">
        <f>D212</f>
        <v>22831768.400000002</v>
      </c>
      <c r="E558" s="14"/>
      <c r="F558" s="14"/>
      <c r="G558" s="14"/>
      <c r="H558" s="14">
        <f t="shared" ref="H558:I558" si="101">H212</f>
        <v>21744784.90882</v>
      </c>
      <c r="I558" s="14">
        <f t="shared" si="101"/>
        <v>0.95239162065168803</v>
      </c>
    </row>
  </sheetData>
  <mergeCells count="149">
    <mergeCell ref="B494:B500"/>
    <mergeCell ref="A9:A53"/>
    <mergeCell ref="B47:B53"/>
    <mergeCell ref="B444:B450"/>
    <mergeCell ref="A430:A436"/>
    <mergeCell ref="A181:A187"/>
    <mergeCell ref="A153:A158"/>
    <mergeCell ref="B458:B464"/>
    <mergeCell ref="A465:A471"/>
    <mergeCell ref="B465:B471"/>
    <mergeCell ref="A381:A387"/>
    <mergeCell ref="B381:B387"/>
    <mergeCell ref="A360:A366"/>
    <mergeCell ref="A374:A380"/>
    <mergeCell ref="B374:B380"/>
    <mergeCell ref="A367:A373"/>
    <mergeCell ref="B367:B373"/>
    <mergeCell ref="B430:B436"/>
    <mergeCell ref="A444:A450"/>
    <mergeCell ref="A290:A296"/>
    <mergeCell ref="A297:A303"/>
    <mergeCell ref="A132:A138"/>
    <mergeCell ref="B212:B218"/>
    <mergeCell ref="A167:A173"/>
    <mergeCell ref="A76:A82"/>
    <mergeCell ref="A139:A145"/>
    <mergeCell ref="B139:B145"/>
    <mergeCell ref="A2:K2"/>
    <mergeCell ref="A3:K3"/>
    <mergeCell ref="A4:K4"/>
    <mergeCell ref="A5:K5"/>
    <mergeCell ref="B54:B60"/>
    <mergeCell ref="I6:K6"/>
    <mergeCell ref="A6:A7"/>
    <mergeCell ref="B6:B7"/>
    <mergeCell ref="C6:C7"/>
    <mergeCell ref="A54:A68"/>
    <mergeCell ref="B17:B23"/>
    <mergeCell ref="B32:K32"/>
    <mergeCell ref="D6:D7"/>
    <mergeCell ref="B33:B39"/>
    <mergeCell ref="B16:K16"/>
    <mergeCell ref="E6:E7"/>
    <mergeCell ref="B104:B110"/>
    <mergeCell ref="A118:A124"/>
    <mergeCell ref="B76:B82"/>
    <mergeCell ref="B227:B303"/>
    <mergeCell ref="A241:A247"/>
    <mergeCell ref="A304:A310"/>
    <mergeCell ref="A318:A324"/>
    <mergeCell ref="A311:A317"/>
    <mergeCell ref="A346:A352"/>
    <mergeCell ref="A353:A359"/>
    <mergeCell ref="B304:B317"/>
    <mergeCell ref="B353:B359"/>
    <mergeCell ref="B132:B138"/>
    <mergeCell ref="A227:A233"/>
    <mergeCell ref="B146:B152"/>
    <mergeCell ref="B196:B203"/>
    <mergeCell ref="A196:A203"/>
    <mergeCell ref="A188:A195"/>
    <mergeCell ref="B188:B195"/>
    <mergeCell ref="A283:A289"/>
    <mergeCell ref="A146:A152"/>
    <mergeCell ref="A255:A261"/>
    <mergeCell ref="A276:A282"/>
    <mergeCell ref="B219:K219"/>
    <mergeCell ref="B220:B226"/>
    <mergeCell ref="A234:A240"/>
    <mergeCell ref="A423:A429"/>
    <mergeCell ref="B423:B429"/>
    <mergeCell ref="B395:B401"/>
    <mergeCell ref="B360:B366"/>
    <mergeCell ref="A325:A331"/>
    <mergeCell ref="A402:A408"/>
    <mergeCell ref="B402:B408"/>
    <mergeCell ref="B318:B352"/>
    <mergeCell ref="A332:A338"/>
    <mergeCell ref="A339:A345"/>
    <mergeCell ref="B90:B96"/>
    <mergeCell ref="A104:A110"/>
    <mergeCell ref="A409:A415"/>
    <mergeCell ref="B409:B415"/>
    <mergeCell ref="A388:A394"/>
    <mergeCell ref="A416:A422"/>
    <mergeCell ref="B388:B394"/>
    <mergeCell ref="A395:A401"/>
    <mergeCell ref="B416:B422"/>
    <mergeCell ref="A212:A226"/>
    <mergeCell ref="A248:A254"/>
    <mergeCell ref="B167:B173"/>
    <mergeCell ref="B204:B211"/>
    <mergeCell ref="B181:B187"/>
    <mergeCell ref="A204:A211"/>
    <mergeCell ref="A174:A180"/>
    <mergeCell ref="B174:B180"/>
    <mergeCell ref="B153:B158"/>
    <mergeCell ref="B159:B166"/>
    <mergeCell ref="A159:A166"/>
    <mergeCell ref="A269:A275"/>
    <mergeCell ref="A262:A268"/>
    <mergeCell ref="A458:A464"/>
    <mergeCell ref="A472:A500"/>
    <mergeCell ref="A1:K1"/>
    <mergeCell ref="B125:B131"/>
    <mergeCell ref="B83:B89"/>
    <mergeCell ref="B111:B117"/>
    <mergeCell ref="B24:J24"/>
    <mergeCell ref="B25:B31"/>
    <mergeCell ref="A125:A131"/>
    <mergeCell ref="B61:J61"/>
    <mergeCell ref="B9:B15"/>
    <mergeCell ref="B62:B68"/>
    <mergeCell ref="B40:B46"/>
    <mergeCell ref="B97:B103"/>
    <mergeCell ref="A83:A89"/>
    <mergeCell ref="A97:A103"/>
    <mergeCell ref="A111:A117"/>
    <mergeCell ref="F6:F7"/>
    <mergeCell ref="G6:G7"/>
    <mergeCell ref="H6:H7"/>
    <mergeCell ref="B69:B75"/>
    <mergeCell ref="B118:B124"/>
    <mergeCell ref="A69:A75"/>
    <mergeCell ref="A90:A96"/>
    <mergeCell ref="A437:A443"/>
    <mergeCell ref="B437:B443"/>
    <mergeCell ref="A550:A556"/>
    <mergeCell ref="B550:B556"/>
    <mergeCell ref="A451:A457"/>
    <mergeCell ref="B451:B457"/>
    <mergeCell ref="A508:A514"/>
    <mergeCell ref="B508:B514"/>
    <mergeCell ref="A522:A528"/>
    <mergeCell ref="B522:B528"/>
    <mergeCell ref="A543:A549"/>
    <mergeCell ref="B543:B549"/>
    <mergeCell ref="A501:A507"/>
    <mergeCell ref="B501:B507"/>
    <mergeCell ref="A515:A521"/>
    <mergeCell ref="B515:B521"/>
    <mergeCell ref="B480:B486"/>
    <mergeCell ref="B472:B478"/>
    <mergeCell ref="B479:J479"/>
    <mergeCell ref="B487:B493"/>
    <mergeCell ref="A529:A535"/>
    <mergeCell ref="B529:B535"/>
    <mergeCell ref="A536:A542"/>
    <mergeCell ref="B536:B542"/>
  </mergeCells>
  <pageMargins left="0.21" right="0.3" top="0.32" bottom="0.33" header="0.31496062992125984" footer="0.31496062992125984"/>
  <pageSetup paperSize="9" scale="75" fitToHeight="0" orientation="landscape" r:id="rId1"/>
  <rowBreaks count="15" manualBreakCount="15">
    <brk id="42" max="10" man="1"/>
    <brk id="80" max="10" man="1"/>
    <brk id="118" max="10" man="1"/>
    <brk id="154" max="10" man="1"/>
    <brk id="186" max="10" man="1"/>
    <brk id="221" max="10" man="1"/>
    <brk id="252" max="10" man="1"/>
    <brk id="284" max="10" man="1"/>
    <brk id="318" max="10" man="1"/>
    <brk id="350" max="10" man="1"/>
    <brk id="384" max="10" man="1"/>
    <brk id="417" max="10" man="1"/>
    <brk id="473" max="10" man="1"/>
    <brk id="508" max="10" man="1"/>
    <brk id="5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Лист4</vt:lpstr>
      <vt:lpstr>Лист1</vt:lpstr>
      <vt:lpstr>Лист2</vt:lpstr>
      <vt:lpstr>Лист3</vt:lpstr>
      <vt:lpstr>Лист1!OLE_LINK96</vt:lpstr>
      <vt:lpstr>Лист1!OLE_LINK98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Нырова Ольга Павловна</cp:lastModifiedBy>
  <cp:lastPrinted>2023-03-09T13:56:47Z</cp:lastPrinted>
  <dcterms:created xsi:type="dcterms:W3CDTF">2019-04-17T08:11:25Z</dcterms:created>
  <dcterms:modified xsi:type="dcterms:W3CDTF">2023-03-09T13:58:10Z</dcterms:modified>
</cp:coreProperties>
</file>