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25725"/>
</workbook>
</file>

<file path=xl/calcChain.xml><?xml version="1.0" encoding="utf-8"?>
<calcChain xmlns="http://schemas.openxmlformats.org/spreadsheetml/2006/main">
  <c r="J274" i="1"/>
  <c r="K280"/>
  <c r="K273"/>
  <c r="K266"/>
  <c r="K259"/>
  <c r="K252"/>
  <c r="K245"/>
  <c r="J280"/>
  <c r="J273"/>
  <c r="J266"/>
  <c r="J259"/>
  <c r="J252"/>
  <c r="J245"/>
  <c r="J238"/>
  <c r="I280"/>
  <c r="I273"/>
  <c r="I266"/>
  <c r="I259"/>
  <c r="I252"/>
  <c r="I245"/>
  <c r="I238"/>
  <c r="K281"/>
  <c r="K274"/>
  <c r="K267"/>
  <c r="K260"/>
  <c r="K253"/>
  <c r="K246"/>
  <c r="J281"/>
  <c r="J267"/>
  <c r="J260"/>
  <c r="J253"/>
  <c r="J246"/>
  <c r="J239"/>
  <c r="I281"/>
  <c r="I274"/>
  <c r="I267"/>
  <c r="I260"/>
  <c r="I253"/>
  <c r="I246"/>
  <c r="I239"/>
  <c r="I232"/>
  <c r="F274"/>
  <c r="E274"/>
  <c r="D274"/>
  <c r="E280"/>
  <c r="F280"/>
  <c r="G280"/>
  <c r="H280"/>
  <c r="D280"/>
  <c r="E273"/>
  <c r="F273"/>
  <c r="G273"/>
  <c r="H273"/>
  <c r="D273"/>
  <c r="E266"/>
  <c r="F266"/>
  <c r="G266"/>
  <c r="H266"/>
  <c r="D266"/>
  <c r="E259"/>
  <c r="F259"/>
  <c r="G259"/>
  <c r="H259"/>
  <c r="D259"/>
  <c r="E252"/>
  <c r="F252"/>
  <c r="G252"/>
  <c r="H252"/>
  <c r="D252"/>
  <c r="E245"/>
  <c r="F245"/>
  <c r="G245"/>
  <c r="H245"/>
  <c r="D245"/>
  <c r="E238"/>
  <c r="F238"/>
  <c r="G238"/>
  <c r="H238"/>
  <c r="D238"/>
  <c r="D231"/>
  <c r="K9"/>
  <c r="J9"/>
  <c r="I9"/>
  <c r="E9"/>
  <c r="F9"/>
  <c r="E25"/>
  <c r="F25"/>
  <c r="E40"/>
  <c r="F40"/>
  <c r="E47"/>
  <c r="F47"/>
  <c r="E54"/>
  <c r="F54"/>
  <c r="E61"/>
  <c r="F61"/>
  <c r="E69"/>
  <c r="F69"/>
  <c r="E76"/>
  <c r="F76"/>
  <c r="E83"/>
  <c r="F83"/>
  <c r="E90"/>
  <c r="F90"/>
  <c r="E97"/>
  <c r="F97"/>
  <c r="E104"/>
  <c r="F104"/>
  <c r="E111"/>
  <c r="F111"/>
  <c r="E118"/>
  <c r="F118"/>
  <c r="K118" s="1"/>
  <c r="E125"/>
  <c r="F125"/>
  <c r="K125" s="1"/>
  <c r="K132"/>
  <c r="K104"/>
  <c r="K69"/>
  <c r="K61"/>
  <c r="K25"/>
  <c r="J25"/>
  <c r="J47"/>
  <c r="J61"/>
  <c r="J69"/>
  <c r="J83"/>
  <c r="J132"/>
  <c r="J125"/>
  <c r="J118"/>
  <c r="J111"/>
  <c r="J104"/>
  <c r="J97"/>
  <c r="E132"/>
  <c r="F132"/>
  <c r="F139"/>
  <c r="E139"/>
  <c r="F414"/>
  <c r="E414"/>
  <c r="F449"/>
  <c r="E449"/>
  <c r="F442"/>
  <c r="E442"/>
  <c r="F435"/>
  <c r="E435"/>
  <c r="E428"/>
  <c r="F428"/>
  <c r="D428"/>
  <c r="D421"/>
  <c r="E421"/>
  <c r="F421"/>
  <c r="E407"/>
  <c r="F407"/>
  <c r="E399"/>
  <c r="F399"/>
  <c r="E392"/>
  <c r="F392"/>
  <c r="E385"/>
  <c r="F385"/>
  <c r="E378"/>
  <c r="F378"/>
  <c r="E371"/>
  <c r="F371"/>
  <c r="E364"/>
  <c r="F364"/>
  <c r="E357"/>
  <c r="F357"/>
  <c r="K357" s="1"/>
  <c r="E350"/>
  <c r="F350"/>
  <c r="D350"/>
  <c r="K364"/>
  <c r="K350"/>
  <c r="J364"/>
  <c r="J357"/>
  <c r="J350"/>
  <c r="I455"/>
  <c r="I448"/>
  <c r="I441"/>
  <c r="I434"/>
  <c r="I427"/>
  <c r="I420"/>
  <c r="I413"/>
  <c r="I405"/>
  <c r="I398"/>
  <c r="I391"/>
  <c r="I384"/>
  <c r="I377"/>
  <c r="I145"/>
  <c r="I75"/>
  <c r="I67"/>
  <c r="I53"/>
  <c r="I46"/>
  <c r="I31"/>
  <c r="I15"/>
  <c r="J12"/>
  <c r="I449"/>
  <c r="I442"/>
  <c r="I435"/>
  <c r="I428"/>
  <c r="I421"/>
  <c r="I414"/>
  <c r="I407"/>
  <c r="I399"/>
  <c r="I393"/>
  <c r="I392"/>
  <c r="I385"/>
  <c r="I378"/>
  <c r="I372"/>
  <c r="I371"/>
  <c r="I365"/>
  <c r="I364"/>
  <c r="I358"/>
  <c r="I357"/>
  <c r="I351"/>
  <c r="I350"/>
  <c r="J344"/>
  <c r="K337"/>
  <c r="K330"/>
  <c r="J337"/>
  <c r="J330"/>
  <c r="K323"/>
  <c r="K309"/>
  <c r="J323"/>
  <c r="J316"/>
  <c r="J309"/>
  <c r="K302"/>
  <c r="J302"/>
  <c r="K295"/>
  <c r="J295"/>
  <c r="K225"/>
  <c r="J225"/>
  <c r="K218"/>
  <c r="K211"/>
  <c r="J218"/>
  <c r="J211"/>
  <c r="J204"/>
  <c r="K197"/>
  <c r="J199"/>
  <c r="J197"/>
  <c r="J192"/>
  <c r="K183"/>
  <c r="K176"/>
  <c r="J183"/>
  <c r="J178"/>
  <c r="J176"/>
  <c r="K169"/>
  <c r="K162"/>
  <c r="J171"/>
  <c r="J169"/>
  <c r="J164"/>
  <c r="J162"/>
  <c r="K155"/>
  <c r="J157"/>
  <c r="J155"/>
  <c r="I22"/>
  <c r="I341"/>
  <c r="I337"/>
  <c r="I336"/>
  <c r="I334"/>
  <c r="I330"/>
  <c r="I329"/>
  <c r="I327"/>
  <c r="I323"/>
  <c r="I322"/>
  <c r="I320"/>
  <c r="I316"/>
  <c r="I315"/>
  <c r="I313"/>
  <c r="I309"/>
  <c r="I308"/>
  <c r="I306"/>
  <c r="I302"/>
  <c r="I301"/>
  <c r="I295"/>
  <c r="I294"/>
  <c r="I288"/>
  <c r="I287"/>
  <c r="I231"/>
  <c r="I225"/>
  <c r="I224"/>
  <c r="I218"/>
  <c r="I217"/>
  <c r="I204"/>
  <c r="I199"/>
  <c r="I197"/>
  <c r="I194"/>
  <c r="I192"/>
  <c r="I187"/>
  <c r="I178"/>
  <c r="I176"/>
  <c r="I133"/>
  <c r="I126"/>
  <c r="I119"/>
  <c r="I112"/>
  <c r="I105"/>
  <c r="I93"/>
  <c r="D343"/>
  <c r="F343"/>
  <c r="E343"/>
  <c r="J343" s="1"/>
  <c r="F336"/>
  <c r="E336"/>
  <c r="K336"/>
  <c r="F329"/>
  <c r="K329" s="1"/>
  <c r="E329"/>
  <c r="J336"/>
  <c r="J329"/>
  <c r="F322"/>
  <c r="E322"/>
  <c r="F315"/>
  <c r="E315"/>
  <c r="J315"/>
  <c r="F308"/>
  <c r="K308" s="1"/>
  <c r="E308"/>
  <c r="J308" s="1"/>
  <c r="F301"/>
  <c r="E301"/>
  <c r="D301"/>
  <c r="K301"/>
  <c r="J301"/>
  <c r="E294"/>
  <c r="F294"/>
  <c r="E287"/>
  <c r="F287"/>
  <c r="E231"/>
  <c r="F231"/>
  <c r="E224"/>
  <c r="J224" s="1"/>
  <c r="F224"/>
  <c r="K224" s="1"/>
  <c r="E217"/>
  <c r="F217"/>
  <c r="F203"/>
  <c r="E203"/>
  <c r="E196"/>
  <c r="F196"/>
  <c r="F189"/>
  <c r="E189"/>
  <c r="J203"/>
  <c r="F182"/>
  <c r="E182"/>
  <c r="E175"/>
  <c r="F175"/>
  <c r="K175"/>
  <c r="H322"/>
  <c r="G322"/>
  <c r="K322" s="1"/>
  <c r="H294"/>
  <c r="G294"/>
  <c r="K294" s="1"/>
  <c r="H217"/>
  <c r="G217"/>
  <c r="J217" s="1"/>
  <c r="G211"/>
  <c r="H211"/>
  <c r="H210" s="1"/>
  <c r="G210"/>
  <c r="H173"/>
  <c r="G171"/>
  <c r="H171"/>
  <c r="H164" s="1"/>
  <c r="H149" s="1"/>
  <c r="G169"/>
  <c r="G162" s="1"/>
  <c r="H169"/>
  <c r="H162" s="1"/>
  <c r="H196"/>
  <c r="G196"/>
  <c r="K196" s="1"/>
  <c r="H189"/>
  <c r="G189"/>
  <c r="J189" s="1"/>
  <c r="H183"/>
  <c r="I183" s="1"/>
  <c r="G182"/>
  <c r="K182" s="1"/>
  <c r="H182"/>
  <c r="H175"/>
  <c r="G175"/>
  <c r="J175" s="1"/>
  <c r="D203"/>
  <c r="I203" s="1"/>
  <c r="G155" l="1"/>
  <c r="G147"/>
  <c r="H166"/>
  <c r="J182"/>
  <c r="J322"/>
  <c r="G168"/>
  <c r="J196"/>
  <c r="K217"/>
  <c r="J294"/>
  <c r="H155"/>
  <c r="H147"/>
  <c r="H157"/>
  <c r="H161"/>
  <c r="G164"/>
  <c r="G149" s="1"/>
  <c r="H168"/>
  <c r="E171"/>
  <c r="E164" s="1"/>
  <c r="H449"/>
  <c r="D372"/>
  <c r="D377"/>
  <c r="H385"/>
  <c r="G385"/>
  <c r="D385"/>
  <c r="D392"/>
  <c r="G392"/>
  <c r="H392"/>
  <c r="E149" l="1"/>
  <c r="E28" s="1"/>
  <c r="E157"/>
  <c r="H151"/>
  <c r="H159"/>
  <c r="G161"/>
  <c r="G157"/>
  <c r="H154"/>
  <c r="H36"/>
  <c r="H20" s="1"/>
  <c r="H30"/>
  <c r="E12"/>
  <c r="F28"/>
  <c r="F12" s="1"/>
  <c r="G28"/>
  <c r="H28"/>
  <c r="H38"/>
  <c r="E36"/>
  <c r="E20" s="1"/>
  <c r="G34"/>
  <c r="G18" s="1"/>
  <c r="H34"/>
  <c r="G40"/>
  <c r="E48"/>
  <c r="H75"/>
  <c r="E70"/>
  <c r="E62" s="1"/>
  <c r="F70"/>
  <c r="G70"/>
  <c r="H70"/>
  <c r="D75"/>
  <c r="D70"/>
  <c r="G76"/>
  <c r="H79"/>
  <c r="G79"/>
  <c r="G64" s="1"/>
  <c r="D79"/>
  <c r="D57" s="1"/>
  <c r="D54" s="1"/>
  <c r="E84"/>
  <c r="F84"/>
  <c r="F48" s="1"/>
  <c r="G84"/>
  <c r="G48" s="1"/>
  <c r="H84"/>
  <c r="D84"/>
  <c r="D48" s="1"/>
  <c r="J98"/>
  <c r="H97"/>
  <c r="G97"/>
  <c r="D97"/>
  <c r="G83"/>
  <c r="H48" l="1"/>
  <c r="H76"/>
  <c r="I76" s="1"/>
  <c r="I79"/>
  <c r="H14"/>
  <c r="H69"/>
  <c r="I69" s="1"/>
  <c r="I70"/>
  <c r="H22"/>
  <c r="D67"/>
  <c r="H57"/>
  <c r="H83"/>
  <c r="D76"/>
  <c r="D64"/>
  <c r="G57"/>
  <c r="H18"/>
  <c r="G36"/>
  <c r="J36" s="1"/>
  <c r="G154"/>
  <c r="H17"/>
  <c r="H64"/>
  <c r="I64" s="1"/>
  <c r="H67"/>
  <c r="J48"/>
  <c r="G47"/>
  <c r="J84"/>
  <c r="H62"/>
  <c r="G69"/>
  <c r="G62"/>
  <c r="G61" s="1"/>
  <c r="F62"/>
  <c r="D69"/>
  <c r="D62"/>
  <c r="D61" s="1"/>
  <c r="D83"/>
  <c r="G33"/>
  <c r="H33"/>
  <c r="H427"/>
  <c r="H53" s="1"/>
  <c r="H146"/>
  <c r="D336"/>
  <c r="D329"/>
  <c r="D322"/>
  <c r="D315"/>
  <c r="D308"/>
  <c r="D294"/>
  <c r="K288"/>
  <c r="J288"/>
  <c r="D287"/>
  <c r="H287"/>
  <c r="G287"/>
  <c r="K232"/>
  <c r="J232"/>
  <c r="H231"/>
  <c r="G231"/>
  <c r="E211"/>
  <c r="E210" s="1"/>
  <c r="J210" s="1"/>
  <c r="F211"/>
  <c r="F210" s="1"/>
  <c r="K210" s="1"/>
  <c r="D211"/>
  <c r="D224"/>
  <c r="D217"/>
  <c r="E169"/>
  <c r="F169"/>
  <c r="D173"/>
  <c r="D171"/>
  <c r="D169"/>
  <c r="D196"/>
  <c r="I196" s="1"/>
  <c r="D189"/>
  <c r="I189" s="1"/>
  <c r="D182"/>
  <c r="I182" s="1"/>
  <c r="D175"/>
  <c r="I175" s="1"/>
  <c r="D164" l="1"/>
  <c r="I171"/>
  <c r="F168"/>
  <c r="K168" s="1"/>
  <c r="F162"/>
  <c r="D210"/>
  <c r="I210" s="1"/>
  <c r="I211"/>
  <c r="J231"/>
  <c r="K231"/>
  <c r="J287"/>
  <c r="K287"/>
  <c r="H54"/>
  <c r="I54" s="1"/>
  <c r="I57"/>
  <c r="H47"/>
  <c r="I47" s="1"/>
  <c r="D162"/>
  <c r="I169"/>
  <c r="D166"/>
  <c r="I173"/>
  <c r="E168"/>
  <c r="J168" s="1"/>
  <c r="E162"/>
  <c r="H61"/>
  <c r="I61" s="1"/>
  <c r="I62"/>
  <c r="G12"/>
  <c r="G54"/>
  <c r="H12"/>
  <c r="G20"/>
  <c r="J20" s="1"/>
  <c r="G146"/>
  <c r="D168"/>
  <c r="I168" s="1"/>
  <c r="J28"/>
  <c r="K365"/>
  <c r="J365"/>
  <c r="K358"/>
  <c r="J358"/>
  <c r="K133"/>
  <c r="J133"/>
  <c r="K126"/>
  <c r="J126"/>
  <c r="K119"/>
  <c r="J119"/>
  <c r="J112"/>
  <c r="K105"/>
  <c r="J105"/>
  <c r="D427"/>
  <c r="D53" s="1"/>
  <c r="D47" s="1"/>
  <c r="H421"/>
  <c r="G421"/>
  <c r="G414"/>
  <c r="H420"/>
  <c r="D420"/>
  <c r="H413"/>
  <c r="D413"/>
  <c r="D31" s="1"/>
  <c r="G407"/>
  <c r="G399"/>
  <c r="H378"/>
  <c r="G378"/>
  <c r="D378"/>
  <c r="G371"/>
  <c r="H377"/>
  <c r="H371" s="1"/>
  <c r="D371"/>
  <c r="H364"/>
  <c r="G364"/>
  <c r="D364"/>
  <c r="H357"/>
  <c r="G357"/>
  <c r="D357"/>
  <c r="E351"/>
  <c r="F351"/>
  <c r="G351"/>
  <c r="G26" s="1"/>
  <c r="D351"/>
  <c r="H139"/>
  <c r="G139"/>
  <c r="D139"/>
  <c r="H132"/>
  <c r="I132" s="1"/>
  <c r="G132"/>
  <c r="D132"/>
  <c r="H125"/>
  <c r="G125"/>
  <c r="D125"/>
  <c r="H118"/>
  <c r="G118"/>
  <c r="D118"/>
  <c r="H111"/>
  <c r="G111"/>
  <c r="D111"/>
  <c r="H104"/>
  <c r="G104"/>
  <c r="D104"/>
  <c r="H90"/>
  <c r="G90"/>
  <c r="D90"/>
  <c r="D414" l="1"/>
  <c r="D46"/>
  <c r="D40" s="1"/>
  <c r="H414"/>
  <c r="H46"/>
  <c r="H40" s="1"/>
  <c r="I40" s="1"/>
  <c r="E161"/>
  <c r="J161" s="1"/>
  <c r="E147"/>
  <c r="E155"/>
  <c r="D151"/>
  <c r="D159"/>
  <c r="I166"/>
  <c r="D155"/>
  <c r="D147"/>
  <c r="I147" s="1"/>
  <c r="D161"/>
  <c r="I161" s="1"/>
  <c r="I162"/>
  <c r="D149"/>
  <c r="D157"/>
  <c r="I164"/>
  <c r="I118"/>
  <c r="D15"/>
  <c r="I90"/>
  <c r="I111"/>
  <c r="I125"/>
  <c r="I139"/>
  <c r="F161"/>
  <c r="K161" s="1"/>
  <c r="F147"/>
  <c r="F155"/>
  <c r="I104"/>
  <c r="G17"/>
  <c r="H407"/>
  <c r="H31"/>
  <c r="H350"/>
  <c r="H26"/>
  <c r="G25"/>
  <c r="G10"/>
  <c r="D146"/>
  <c r="I146" s="1"/>
  <c r="J351"/>
  <c r="J70"/>
  <c r="J62"/>
  <c r="G350"/>
  <c r="D405"/>
  <c r="D399" s="1"/>
  <c r="K70"/>
  <c r="K351"/>
  <c r="K62"/>
  <c r="H405"/>
  <c r="H399" s="1"/>
  <c r="D407"/>
  <c r="F154" l="1"/>
  <c r="K154" s="1"/>
  <c r="F34"/>
  <c r="I157"/>
  <c r="D36"/>
  <c r="E146"/>
  <c r="J146" s="1"/>
  <c r="J147"/>
  <c r="F146"/>
  <c r="K146" s="1"/>
  <c r="K147"/>
  <c r="I149"/>
  <c r="D28"/>
  <c r="I155"/>
  <c r="D34"/>
  <c r="D154"/>
  <c r="I154" s="1"/>
  <c r="D38"/>
  <c r="I159"/>
  <c r="E154"/>
  <c r="J154" s="1"/>
  <c r="E34"/>
  <c r="D26"/>
  <c r="I26" s="1"/>
  <c r="H15"/>
  <c r="E26"/>
  <c r="F26"/>
  <c r="I151"/>
  <c r="D30"/>
  <c r="H10"/>
  <c r="H25"/>
  <c r="G9"/>
  <c r="D25"/>
  <c r="H9" l="1"/>
  <c r="D14"/>
  <c r="I14" s="1"/>
  <c r="I30"/>
  <c r="F10"/>
  <c r="K10" s="1"/>
  <c r="K26"/>
  <c r="D22"/>
  <c r="I38"/>
  <c r="D18"/>
  <c r="I34"/>
  <c r="D33"/>
  <c r="I33" s="1"/>
  <c r="D12"/>
  <c r="I12" s="1"/>
  <c r="I28"/>
  <c r="D20"/>
  <c r="I20" s="1"/>
  <c r="I36"/>
  <c r="F18"/>
  <c r="F33"/>
  <c r="K33" s="1"/>
  <c r="K34"/>
  <c r="E10"/>
  <c r="J10" s="1"/>
  <c r="J26"/>
  <c r="E33"/>
  <c r="J33" s="1"/>
  <c r="E18"/>
  <c r="J34"/>
  <c r="D10"/>
  <c r="I10" s="1"/>
  <c r="I25"/>
  <c r="D9"/>
  <c r="E17" l="1"/>
  <c r="J17" s="1"/>
  <c r="J18"/>
  <c r="K18"/>
  <c r="F17"/>
  <c r="K17" s="1"/>
  <c r="D17"/>
  <c r="I17" s="1"/>
  <c r="I18"/>
</calcChain>
</file>

<file path=xl/sharedStrings.xml><?xml version="1.0" encoding="utf-8"?>
<sst xmlns="http://schemas.openxmlformats.org/spreadsheetml/2006/main" count="1201" uniqueCount="94">
  <si>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</si>
  <si>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</si>
  <si>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</si>
  <si>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</si>
  <si>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</si>
  <si>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</si>
  <si>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</si>
  <si>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</si>
  <si>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</si>
  <si>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</si>
  <si>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</si>
  <si>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</si>
  <si>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</si>
  <si>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</si>
  <si>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</si>
  <si>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</si>
  <si>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</si>
  <si>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</si>
  <si>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</si>
  <si>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</si>
  <si>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</si>
  <si>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</si>
  <si>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</si>
  <si>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</si>
  <si>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</si>
  <si>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министерство транспорта и дорожного хозяйства области;
Федеральное агентство воздушного транспорта</t>
  </si>
  <si>
    <t> Мероприятие 1.1 "Строительство аэропортового комплекса "Центральный" г. Саратов"</t>
  </si>
  <si>
    <t xml:space="preserve">Исполнитель: Федеральное агентство воздушного транспорта;
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</si>
  <si>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</si>
  <si>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</si>
  <si>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</si>
  <si>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</si>
  <si>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</si>
  <si>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</si>
  <si>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</si>
  <si>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</si>
  <si>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</si>
  <si>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</si>
  <si>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</si>
  <si>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</si>
  <si>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</si>
  <si>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</si>
  <si>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</si>
  <si>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</si>
  <si>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</si>
  <si>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</si>
  <si>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</si>
  <si>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</si>
  <si>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</si>
  <si>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</si>
  <si>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</si>
  <si>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</si>
  <si>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</si>
  <si>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</si>
  <si>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t>Мероприятие 5.2  "Развитие газомоторной инфраструктуры в Саратовской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</si>
  <si>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</si>
  <si>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</si>
  <si>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Мероприятие 5.4. "Перевод общественного пассажирского транспорта на газомоторное топливо"
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</si>
  <si>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</si>
  <si>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</si>
  <si>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</si>
  <si>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</si>
  <si>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</si>
  <si>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</si>
  <si>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</si>
  <si>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</si>
  <si>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</si>
  <si>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Контрольное событие   Реконструкция автомобильной дороги «Перелюб-Иваниха» на участке моста через реку Каменка на км 7+430 в Перелюбском районе Саратовской области</t>
  </si>
  <si>
    <t>Контрольное событие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</si>
  <si>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</si>
  <si>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</si>
  <si>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</si>
  <si>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</si>
  <si>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Мероприятие 2.5 «Обеспечение капитального ремонта, ремонта и содержания автомобильных дорог общего пользования местного значения за счет средств областного дорожного фонда»</t>
  </si>
  <si>
    <t>Мероприятие 2.6 «Обеспечение прироста протяженности сети автомобильных дорог общего пользования местного значения, соответствующих нормативным требованиям»</t>
  </si>
  <si>
    <t xml:space="preserve">Региональный проект 2.1 в целях выполнения задач федерального проекта «Дорожная сеть»
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</si>
  <si>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значения»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</si>
  <si>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</si>
  <si>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Мероприятие 2.9 «Приобретение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</si>
  <si>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фонда»</t>
  </si>
  <si>
    <t>Подпрограмма 2"Развитие и обеспечение сохранности сети автомобильных дорог Саратовской области"</t>
  </si>
  <si>
    <t>Мероприятие 4.3 "Взнос в уставной капитал ОАО "Центральная диспетчерская служба"</t>
  </si>
  <si>
    <t>Сведения 
о расходах на реализацию государственной программы 
Саратовской области «Развитие транспортной системы»
произведенных за 6 месяцев 2019 года за счет соответствующих источников финансового обеспечения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</si>
  <si>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</si>
  <si>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</si>
  <si>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Мероприятие 2.11 «Приведение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фонда»</t>
  </si>
  <si>
    <t>(гр. 8 (фактическое исполнение)/ гр. 4)</t>
  </si>
  <si>
    <t>Контрольное событие 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</si>
  <si>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</si>
  <si>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</si>
  <si>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2.2.5. Содержание внеклассных мостовых переходов</t>
  </si>
  <si>
    <t>Контрольное событие 2.2.6. Охрана искусственных сооружений на автомобильных дорогах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</si>
  <si>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2.2.8. Проектно-изыскательские, научно-исследовательские, опытно-конструкторские работы по объектам капитального ремонта, ремонта и содержания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</si>
  <si>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Контрольное событие 2.2.9.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</si>
</sst>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5"/>
  <sheetViews>
    <sheetView tabSelected="1" workbookViewId="0">
      <pane xSplit="2" ySplit="8" topLeftCell="C273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defaultRowHeight="15"/>
  <cols>
    <col min="1" max="1" width="49.42578125" style="33" customWidth="1"/>
    <col min="2" max="2" width="29.7109375" style="33" customWidth="1"/>
    <col min="3" max="3" width="31.28515625" style="33" customWidth="1"/>
    <col min="4" max="4" width="24.5703125" style="33" customWidth="1"/>
    <col min="5" max="5" width="17.140625" style="33" customWidth="1"/>
    <col min="6" max="6" width="17.42578125" style="33" customWidth="1"/>
    <col min="7" max="7" width="13.85546875" style="33" customWidth="1"/>
    <col min="8" max="8" width="13.7109375" style="33" customWidth="1"/>
    <col min="9" max="9" width="13.5703125" style="33" customWidth="1"/>
    <col min="10" max="10" width="14.7109375" style="33" customWidth="1"/>
    <col min="11" max="11" width="14.42578125" style="33" customWidth="1"/>
    <col min="12" max="12" width="14" style="33" customWidth="1"/>
    <col min="13" max="16384" width="9.140625" style="33"/>
  </cols>
  <sheetData>
    <row r="1" spans="1:11" ht="39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54" customHeight="1">
      <c r="A6" s="35" t="s">
        <v>8</v>
      </c>
      <c r="B6" s="35" t="s">
        <v>59</v>
      </c>
      <c r="C6" s="35" t="s">
        <v>0</v>
      </c>
      <c r="D6" s="35" t="s">
        <v>60</v>
      </c>
      <c r="E6" s="35" t="s">
        <v>1</v>
      </c>
      <c r="F6" s="35" t="s">
        <v>2</v>
      </c>
      <c r="G6" s="35" t="s">
        <v>3</v>
      </c>
      <c r="H6" s="35" t="s">
        <v>4</v>
      </c>
      <c r="I6" s="35" t="s">
        <v>5</v>
      </c>
      <c r="J6" s="35"/>
      <c r="K6" s="35"/>
    </row>
    <row r="7" spans="1:11" ht="60">
      <c r="A7" s="35"/>
      <c r="B7" s="35"/>
      <c r="C7" s="35"/>
      <c r="D7" s="35"/>
      <c r="E7" s="35"/>
      <c r="F7" s="35"/>
      <c r="G7" s="35"/>
      <c r="H7" s="35"/>
      <c r="I7" s="36" t="s">
        <v>86</v>
      </c>
      <c r="J7" s="36" t="s">
        <v>6</v>
      </c>
      <c r="K7" s="36" t="s">
        <v>7</v>
      </c>
    </row>
    <row r="8" spans="1:1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</row>
    <row r="9" spans="1:11" ht="15" customHeight="1">
      <c r="A9" s="11" t="s">
        <v>9</v>
      </c>
      <c r="B9" s="18" t="s">
        <v>10</v>
      </c>
      <c r="C9" s="7" t="s">
        <v>11</v>
      </c>
      <c r="D9" s="1">
        <f>SUM(D10:D15)</f>
        <v>14281011.699999999</v>
      </c>
      <c r="E9" s="1">
        <f t="shared" ref="E9:F9" si="0">SUM(E10:E15)</f>
        <v>12633289.800000001</v>
      </c>
      <c r="F9" s="1">
        <f t="shared" si="0"/>
        <v>9272646.1640000008</v>
      </c>
      <c r="G9" s="1">
        <f>SUM(G10:G15)</f>
        <v>4021392.3590000011</v>
      </c>
      <c r="H9" s="1">
        <f>SUM(H10:H15)</f>
        <v>4200440.824</v>
      </c>
      <c r="I9" s="4">
        <f>H9/D9</f>
        <v>0.29412767892347574</v>
      </c>
      <c r="J9" s="4">
        <f>G9/E9</f>
        <v>0.31831711475501817</v>
      </c>
      <c r="K9" s="4">
        <f>G9/F9</f>
        <v>0.43368336156431825</v>
      </c>
    </row>
    <row r="10" spans="1:11">
      <c r="A10" s="12"/>
      <c r="B10" s="19"/>
      <c r="C10" s="8" t="s">
        <v>13</v>
      </c>
      <c r="D10" s="2">
        <f>SUM(D26,D41,D48,D55)</f>
        <v>9835262.1999999993</v>
      </c>
      <c r="E10" s="2">
        <f t="shared" ref="E10:H10" si="1">SUM(E26,E41,E48,E55)</f>
        <v>9943802.3000000007</v>
      </c>
      <c r="F10" s="2">
        <f t="shared" si="1"/>
        <v>9272646.1640000008</v>
      </c>
      <c r="G10" s="2">
        <f t="shared" si="1"/>
        <v>3224254.8830000008</v>
      </c>
      <c r="H10" s="2">
        <f t="shared" si="1"/>
        <v>3250415.148</v>
      </c>
      <c r="I10" s="3">
        <f>H10/D10</f>
        <v>0.33048586625377413</v>
      </c>
      <c r="J10" s="3">
        <f>G10/E10</f>
        <v>0.32424768571676055</v>
      </c>
      <c r="K10" s="3">
        <f>G10/F10</f>
        <v>0.34771680337785404</v>
      </c>
    </row>
    <row r="11" spans="1:11" ht="15" customHeight="1">
      <c r="A11" s="12"/>
      <c r="B11" s="19"/>
      <c r="C11" s="8" t="s">
        <v>14</v>
      </c>
      <c r="D11" s="2"/>
      <c r="E11" s="2"/>
      <c r="F11" s="2"/>
      <c r="G11" s="2"/>
      <c r="H11" s="2"/>
      <c r="I11" s="3"/>
      <c r="J11" s="3"/>
      <c r="K11" s="4"/>
    </row>
    <row r="12" spans="1:11">
      <c r="A12" s="12"/>
      <c r="B12" s="19"/>
      <c r="C12" s="8" t="s">
        <v>15</v>
      </c>
      <c r="D12" s="2">
        <f t="shared" ref="D12:H15" si="2">SUM(D28,D43,D50,D57)</f>
        <v>3718587.5</v>
      </c>
      <c r="E12" s="2">
        <f t="shared" si="2"/>
        <v>2689487.5</v>
      </c>
      <c r="F12" s="2">
        <f t="shared" si="2"/>
        <v>0</v>
      </c>
      <c r="G12" s="2">
        <f t="shared" si="2"/>
        <v>797137.47600000002</v>
      </c>
      <c r="H12" s="2">
        <f t="shared" si="2"/>
        <v>891430.67599999998</v>
      </c>
      <c r="I12" s="3">
        <f>H12/D12</f>
        <v>0.23972292597659728</v>
      </c>
      <c r="J12" s="3">
        <f>G12/E12</f>
        <v>0.29639010257530479</v>
      </c>
      <c r="K12" s="3"/>
    </row>
    <row r="13" spans="1:11" ht="15" customHeight="1">
      <c r="A13" s="12"/>
      <c r="B13" s="19"/>
      <c r="C13" s="8" t="s">
        <v>16</v>
      </c>
      <c r="D13" s="2"/>
      <c r="E13" s="2"/>
      <c r="F13" s="2"/>
      <c r="G13" s="2"/>
      <c r="H13" s="2"/>
      <c r="I13" s="3"/>
      <c r="J13" s="3"/>
      <c r="K13" s="4"/>
    </row>
    <row r="14" spans="1:11">
      <c r="A14" s="12"/>
      <c r="B14" s="19"/>
      <c r="C14" s="8" t="s">
        <v>17</v>
      </c>
      <c r="D14" s="2">
        <f t="shared" si="2"/>
        <v>800</v>
      </c>
      <c r="E14" s="1" t="s">
        <v>12</v>
      </c>
      <c r="F14" s="1" t="s">
        <v>12</v>
      </c>
      <c r="G14" s="1" t="s">
        <v>12</v>
      </c>
      <c r="H14" s="2">
        <f t="shared" si="2"/>
        <v>100</v>
      </c>
      <c r="I14" s="3">
        <f t="shared" ref="I14:I15" si="3">H14/D14</f>
        <v>0.125</v>
      </c>
      <c r="J14" s="4" t="s">
        <v>12</v>
      </c>
      <c r="K14" s="4" t="s">
        <v>12</v>
      </c>
    </row>
    <row r="15" spans="1:11">
      <c r="A15" s="12"/>
      <c r="B15" s="20"/>
      <c r="C15" s="8" t="s">
        <v>18</v>
      </c>
      <c r="D15" s="2">
        <f t="shared" si="2"/>
        <v>726362</v>
      </c>
      <c r="E15" s="1" t="s">
        <v>12</v>
      </c>
      <c r="F15" s="1" t="s">
        <v>12</v>
      </c>
      <c r="G15" s="1" t="s">
        <v>12</v>
      </c>
      <c r="H15" s="2">
        <f t="shared" si="2"/>
        <v>58495</v>
      </c>
      <c r="I15" s="3">
        <f t="shared" si="3"/>
        <v>8.0531470533976177E-2</v>
      </c>
      <c r="J15" s="4" t="s">
        <v>12</v>
      </c>
      <c r="K15" s="4" t="s">
        <v>12</v>
      </c>
    </row>
    <row r="16" spans="1:11">
      <c r="A16" s="12"/>
      <c r="B16" s="37" t="s">
        <v>62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12"/>
      <c r="B17" s="27"/>
      <c r="C17" s="7" t="s">
        <v>11</v>
      </c>
      <c r="D17" s="39">
        <f>SUM(D18:D23)</f>
        <v>5635177.0999999996</v>
      </c>
      <c r="E17" s="39">
        <f t="shared" ref="E17:H17" si="4">SUM(E18:E23)</f>
        <v>5751620.4000000004</v>
      </c>
      <c r="F17" s="39">
        <f t="shared" si="4"/>
        <v>2815318.4640000002</v>
      </c>
      <c r="G17" s="39">
        <f t="shared" si="4"/>
        <v>946432.12899999996</v>
      </c>
      <c r="H17" s="39">
        <f t="shared" si="4"/>
        <v>1035669.1579999999</v>
      </c>
      <c r="I17" s="4">
        <f>H17/D17</f>
        <v>0.18378644355294529</v>
      </c>
      <c r="J17" s="4">
        <f>G17/E17</f>
        <v>0.16455052023252437</v>
      </c>
      <c r="K17" s="4">
        <f>G17/F17</f>
        <v>0.3361723162413785</v>
      </c>
    </row>
    <row r="18" spans="1:11">
      <c r="A18" s="12"/>
      <c r="B18" s="28"/>
      <c r="C18" s="8" t="s">
        <v>13</v>
      </c>
      <c r="D18" s="10">
        <f>SUM(D34)</f>
        <v>2945489.6</v>
      </c>
      <c r="E18" s="10">
        <f t="shared" ref="E18:H18" si="5">SUM(E34)</f>
        <v>3062132.9</v>
      </c>
      <c r="F18" s="10">
        <f t="shared" si="5"/>
        <v>2815318.4640000002</v>
      </c>
      <c r="G18" s="10">
        <f t="shared" si="5"/>
        <v>606413.45299999998</v>
      </c>
      <c r="H18" s="10">
        <f t="shared" si="5"/>
        <v>695550.48199999996</v>
      </c>
      <c r="I18" s="3">
        <f>H18/D18</f>
        <v>0.23614087179258753</v>
      </c>
      <c r="J18" s="3">
        <f>G18/E18</f>
        <v>0.19803629457101618</v>
      </c>
      <c r="K18" s="3">
        <f>G18/F18</f>
        <v>0.2153978176019237</v>
      </c>
    </row>
    <row r="19" spans="1:11" ht="24">
      <c r="A19" s="12"/>
      <c r="B19" s="28"/>
      <c r="C19" s="8" t="s">
        <v>14</v>
      </c>
      <c r="D19" s="10"/>
      <c r="E19" s="40"/>
      <c r="F19" s="40"/>
      <c r="G19" s="1"/>
      <c r="H19" s="9"/>
      <c r="I19" s="3"/>
      <c r="J19" s="4"/>
      <c r="K19" s="4"/>
    </row>
    <row r="20" spans="1:11">
      <c r="A20" s="12"/>
      <c r="B20" s="28"/>
      <c r="C20" s="8" t="s">
        <v>15</v>
      </c>
      <c r="D20" s="10">
        <f t="shared" ref="D20:G22" si="6">SUM(D36)</f>
        <v>2689487.5</v>
      </c>
      <c r="E20" s="10">
        <f t="shared" si="6"/>
        <v>2689487.5</v>
      </c>
      <c r="F20" s="41"/>
      <c r="G20" s="10">
        <f t="shared" si="6"/>
        <v>340018.67599999998</v>
      </c>
      <c r="H20" s="10">
        <f t="shared" ref="H20" si="7">SUM(H36)</f>
        <v>340018.67599999998</v>
      </c>
      <c r="I20" s="3">
        <f>H20/D20</f>
        <v>0.12642508135843725</v>
      </c>
      <c r="J20" s="3">
        <f>G20/E20</f>
        <v>0.12642508135843725</v>
      </c>
      <c r="K20" s="4"/>
    </row>
    <row r="21" spans="1:11" ht="24">
      <c r="A21" s="12"/>
      <c r="B21" s="28"/>
      <c r="C21" s="8" t="s">
        <v>16</v>
      </c>
      <c r="D21" s="10"/>
      <c r="E21" s="1"/>
      <c r="F21" s="1"/>
      <c r="G21" s="1"/>
      <c r="H21" s="9"/>
      <c r="I21" s="3"/>
      <c r="J21" s="4"/>
      <c r="K21" s="4"/>
    </row>
    <row r="22" spans="1:11">
      <c r="A22" s="12"/>
      <c r="B22" s="28"/>
      <c r="C22" s="8" t="s">
        <v>17</v>
      </c>
      <c r="D22" s="10">
        <f t="shared" si="6"/>
        <v>200</v>
      </c>
      <c r="E22" s="1" t="s">
        <v>12</v>
      </c>
      <c r="F22" s="1" t="s">
        <v>12</v>
      </c>
      <c r="G22" s="1" t="s">
        <v>12</v>
      </c>
      <c r="H22" s="10">
        <f t="shared" ref="H22" si="8">SUM(H38)</f>
        <v>100</v>
      </c>
      <c r="I22" s="3">
        <f>H22/D22</f>
        <v>0.5</v>
      </c>
      <c r="J22" s="1" t="s">
        <v>12</v>
      </c>
      <c r="K22" s="1" t="s">
        <v>12</v>
      </c>
    </row>
    <row r="23" spans="1:11">
      <c r="A23" s="12"/>
      <c r="B23" s="29"/>
      <c r="C23" s="8" t="s">
        <v>18</v>
      </c>
      <c r="D23" s="10"/>
      <c r="E23" s="1" t="s">
        <v>12</v>
      </c>
      <c r="F23" s="1" t="s">
        <v>12</v>
      </c>
      <c r="G23" s="1" t="s">
        <v>12</v>
      </c>
      <c r="H23" s="9"/>
      <c r="I23" s="3"/>
      <c r="J23" s="1" t="s">
        <v>12</v>
      </c>
      <c r="K23" s="1" t="s">
        <v>12</v>
      </c>
    </row>
    <row r="24" spans="1:11">
      <c r="A24" s="12"/>
      <c r="B24" s="14" t="s">
        <v>19</v>
      </c>
      <c r="C24" s="15"/>
      <c r="D24" s="15"/>
      <c r="E24" s="15"/>
      <c r="F24" s="15"/>
      <c r="G24" s="15"/>
      <c r="H24" s="16"/>
      <c r="I24" s="16"/>
      <c r="J24" s="17"/>
      <c r="K24" s="4"/>
    </row>
    <row r="25" spans="1:11" ht="15" customHeight="1">
      <c r="A25" s="12"/>
      <c r="B25" s="18" t="s">
        <v>20</v>
      </c>
      <c r="C25" s="7" t="s">
        <v>11</v>
      </c>
      <c r="D25" s="1">
        <f>SUM(D26:D31)</f>
        <v>13171879.699999999</v>
      </c>
      <c r="E25" s="1">
        <f t="shared" ref="E25:F25" si="9">SUM(E26:E31)</f>
        <v>12621549.800000001</v>
      </c>
      <c r="F25" s="1">
        <f t="shared" si="9"/>
        <v>9272646.1640000008</v>
      </c>
      <c r="G25" s="1">
        <f>SUM(G26:G31)</f>
        <v>3561004.8590000006</v>
      </c>
      <c r="H25" s="1">
        <f>SUM(H26:H31)</f>
        <v>3645760.1239999998</v>
      </c>
      <c r="I25" s="4">
        <f>H25/D25</f>
        <v>0.27678358799465802</v>
      </c>
      <c r="J25" s="4">
        <f>G25/E25</f>
        <v>0.28213689407619341</v>
      </c>
      <c r="K25" s="4">
        <f>G25/F25</f>
        <v>0.38403329492127058</v>
      </c>
    </row>
    <row r="26" spans="1:11">
      <c r="A26" s="12"/>
      <c r="B26" s="19"/>
      <c r="C26" s="8" t="s">
        <v>13</v>
      </c>
      <c r="D26" s="2">
        <f>SUM(D70,D147,D351,D372,D408)</f>
        <v>9835262.1999999993</v>
      </c>
      <c r="E26" s="2">
        <f>SUM(E70,E147,E351,E372,E408)</f>
        <v>9932062.3000000007</v>
      </c>
      <c r="F26" s="2">
        <f>SUM(F70,F147,F351,F372,F408)</f>
        <v>9272646.1640000008</v>
      </c>
      <c r="G26" s="2">
        <f>SUM(G70,G147,G351,G372,G408)</f>
        <v>3220986.1830000007</v>
      </c>
      <c r="H26" s="2">
        <f>SUM(H70,H147,H351,H372,H408)</f>
        <v>3247146.4479999999</v>
      </c>
      <c r="I26" s="3">
        <f>H26/D26</f>
        <v>0.33015352127572156</v>
      </c>
      <c r="J26" s="4">
        <f>G26/E26</f>
        <v>0.32430185048275428</v>
      </c>
      <c r="K26" s="4">
        <f>G26/F26</f>
        <v>0.3473642934316975</v>
      </c>
    </row>
    <row r="27" spans="1:11" ht="15" customHeight="1">
      <c r="A27" s="12"/>
      <c r="B27" s="19"/>
      <c r="C27" s="8" t="s">
        <v>14</v>
      </c>
      <c r="D27" s="2"/>
      <c r="E27" s="2"/>
      <c r="F27" s="2"/>
      <c r="G27" s="2"/>
      <c r="H27" s="2"/>
      <c r="I27" s="3"/>
      <c r="J27" s="3"/>
      <c r="K27" s="4"/>
    </row>
    <row r="28" spans="1:11">
      <c r="A28" s="12"/>
      <c r="B28" s="19"/>
      <c r="C28" s="8" t="s">
        <v>15</v>
      </c>
      <c r="D28" s="2">
        <f>SUM(D72,D149,D353,D374,D410)</f>
        <v>2689487.5</v>
      </c>
      <c r="E28" s="2">
        <f>SUM(E72,E149,E353,E374,E410)</f>
        <v>2689487.5</v>
      </c>
      <c r="F28" s="2">
        <f>SUM(F72,F149,F353,F374,F410)</f>
        <v>0</v>
      </c>
      <c r="G28" s="2">
        <f>SUM(G72,G149,G353,G374,G410)</f>
        <v>340018.67599999998</v>
      </c>
      <c r="H28" s="2">
        <f>SUM(H72,H149,H353,H374,H410)</f>
        <v>340018.67599999998</v>
      </c>
      <c r="I28" s="3">
        <f>H28/D28</f>
        <v>0.12642508135843725</v>
      </c>
      <c r="J28" s="3">
        <f>G28/E28</f>
        <v>0.12642508135843725</v>
      </c>
      <c r="K28" s="3"/>
    </row>
    <row r="29" spans="1:11" ht="15" customHeight="1">
      <c r="A29" s="12"/>
      <c r="B29" s="19"/>
      <c r="C29" s="8" t="s">
        <v>16</v>
      </c>
      <c r="D29" s="2"/>
      <c r="E29" s="2"/>
      <c r="F29" s="2"/>
      <c r="G29" s="2"/>
      <c r="H29" s="2"/>
      <c r="I29" s="3"/>
      <c r="J29" s="3"/>
      <c r="K29" s="4"/>
    </row>
    <row r="30" spans="1:11">
      <c r="A30" s="12"/>
      <c r="B30" s="19"/>
      <c r="C30" s="8" t="s">
        <v>17</v>
      </c>
      <c r="D30" s="2">
        <f>SUM(D74,D151,D355,D376,D412)</f>
        <v>800</v>
      </c>
      <c r="E30" s="1" t="s">
        <v>12</v>
      </c>
      <c r="F30" s="1" t="s">
        <v>12</v>
      </c>
      <c r="G30" s="1" t="s">
        <v>12</v>
      </c>
      <c r="H30" s="2">
        <f>SUM(H74,H151,H355,H376,H412)</f>
        <v>100</v>
      </c>
      <c r="I30" s="3">
        <f t="shared" ref="I30:I31" si="10">H30/D30</f>
        <v>0.125</v>
      </c>
      <c r="J30" s="4" t="s">
        <v>12</v>
      </c>
      <c r="K30" s="4" t="s">
        <v>12</v>
      </c>
    </row>
    <row r="31" spans="1:11">
      <c r="A31" s="12"/>
      <c r="B31" s="20"/>
      <c r="C31" s="8" t="s">
        <v>18</v>
      </c>
      <c r="D31" s="2">
        <f>SUM(D75,D152,D356,D377,D413)</f>
        <v>646330</v>
      </c>
      <c r="E31" s="1" t="s">
        <v>12</v>
      </c>
      <c r="F31" s="1" t="s">
        <v>12</v>
      </c>
      <c r="G31" s="1" t="s">
        <v>12</v>
      </c>
      <c r="H31" s="2">
        <f>SUM(H75,H152,H356,H377,H413)</f>
        <v>58495</v>
      </c>
      <c r="I31" s="3">
        <f t="shared" si="10"/>
        <v>9.05033032661334E-2</v>
      </c>
      <c r="J31" s="4" t="s">
        <v>12</v>
      </c>
      <c r="K31" s="4" t="s">
        <v>12</v>
      </c>
    </row>
    <row r="32" spans="1:11">
      <c r="A32" s="12"/>
      <c r="B32" s="42" t="s">
        <v>62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>
      <c r="A33" s="12"/>
      <c r="B33" s="30"/>
      <c r="C33" s="43" t="s">
        <v>11</v>
      </c>
      <c r="D33" s="44">
        <f>SUM(D34:D39)</f>
        <v>5635177.0999999996</v>
      </c>
      <c r="E33" s="44">
        <f t="shared" ref="E33:H33" si="11">SUM(E34:E39)</f>
        <v>5751620.4000000004</v>
      </c>
      <c r="F33" s="44">
        <f t="shared" si="11"/>
        <v>2815318.4640000002</v>
      </c>
      <c r="G33" s="44">
        <f t="shared" si="11"/>
        <v>946432.12899999996</v>
      </c>
      <c r="H33" s="44">
        <f t="shared" si="11"/>
        <v>1035669.1579999999</v>
      </c>
      <c r="I33" s="4">
        <f>H33/D33</f>
        <v>0.18378644355294529</v>
      </c>
      <c r="J33" s="4">
        <f>G33/E33</f>
        <v>0.16455052023252437</v>
      </c>
      <c r="K33" s="4">
        <f>G33/F33</f>
        <v>0.3361723162413785</v>
      </c>
    </row>
    <row r="34" spans="1:11">
      <c r="A34" s="12"/>
      <c r="B34" s="30"/>
      <c r="C34" s="8" t="s">
        <v>13</v>
      </c>
      <c r="D34" s="10">
        <f>SUM(D155)</f>
        <v>2945489.6</v>
      </c>
      <c r="E34" s="10">
        <f>SUM(E155)</f>
        <v>3062132.9</v>
      </c>
      <c r="F34" s="10">
        <f t="shared" ref="F34:H34" si="12">SUM(F155)</f>
        <v>2815318.4640000002</v>
      </c>
      <c r="G34" s="10">
        <f t="shared" si="12"/>
        <v>606413.45299999998</v>
      </c>
      <c r="H34" s="10">
        <f t="shared" si="12"/>
        <v>695550.48199999996</v>
      </c>
      <c r="I34" s="3">
        <f>H34/D34</f>
        <v>0.23614087179258753</v>
      </c>
      <c r="J34" s="3">
        <f>G34/E34</f>
        <v>0.19803629457101618</v>
      </c>
      <c r="K34" s="3">
        <f>G34/F34</f>
        <v>0.2153978176019237</v>
      </c>
    </row>
    <row r="35" spans="1:11" ht="24">
      <c r="A35" s="12"/>
      <c r="B35" s="30"/>
      <c r="C35" s="8" t="s">
        <v>14</v>
      </c>
      <c r="D35" s="10"/>
      <c r="E35" s="40"/>
      <c r="F35" s="40"/>
      <c r="G35" s="1"/>
      <c r="H35" s="2"/>
      <c r="I35" s="3"/>
      <c r="J35" s="4"/>
      <c r="K35" s="4"/>
    </row>
    <row r="36" spans="1:11">
      <c r="A36" s="12"/>
      <c r="B36" s="30"/>
      <c r="C36" s="8" t="s">
        <v>15</v>
      </c>
      <c r="D36" s="10">
        <f t="shared" ref="D36:H38" si="13">SUM(D157)</f>
        <v>2689487.5</v>
      </c>
      <c r="E36" s="10">
        <f t="shared" si="13"/>
        <v>2689487.5</v>
      </c>
      <c r="F36" s="10"/>
      <c r="G36" s="10">
        <f t="shared" si="13"/>
        <v>340018.67599999998</v>
      </c>
      <c r="H36" s="10">
        <f t="shared" si="13"/>
        <v>340018.67599999998</v>
      </c>
      <c r="I36" s="3">
        <f>H36/D36</f>
        <v>0.12642508135843725</v>
      </c>
      <c r="J36" s="3">
        <f>G36/E36</f>
        <v>0.12642508135843725</v>
      </c>
      <c r="K36" s="3"/>
    </row>
    <row r="37" spans="1:11" ht="24">
      <c r="A37" s="12"/>
      <c r="B37" s="30"/>
      <c r="C37" s="8" t="s">
        <v>16</v>
      </c>
      <c r="D37" s="10"/>
      <c r="E37" s="1"/>
      <c r="F37" s="1"/>
      <c r="G37" s="1"/>
      <c r="H37" s="2"/>
      <c r="I37" s="3"/>
      <c r="J37" s="4"/>
      <c r="K37" s="4"/>
    </row>
    <row r="38" spans="1:11">
      <c r="A38" s="12"/>
      <c r="B38" s="30"/>
      <c r="C38" s="8" t="s">
        <v>17</v>
      </c>
      <c r="D38" s="10">
        <f t="shared" si="13"/>
        <v>200</v>
      </c>
      <c r="E38" s="1" t="s">
        <v>12</v>
      </c>
      <c r="F38" s="1" t="s">
        <v>12</v>
      </c>
      <c r="G38" s="1" t="s">
        <v>12</v>
      </c>
      <c r="H38" s="10">
        <f t="shared" ref="H38" si="14">SUM(H159)</f>
        <v>100</v>
      </c>
      <c r="I38" s="3">
        <f t="shared" ref="I38" si="15">H38/D38</f>
        <v>0.5</v>
      </c>
      <c r="J38" s="4" t="s">
        <v>12</v>
      </c>
      <c r="K38" s="4" t="s">
        <v>12</v>
      </c>
    </row>
    <row r="39" spans="1:11">
      <c r="A39" s="12"/>
      <c r="B39" s="31"/>
      <c r="C39" s="8" t="s">
        <v>18</v>
      </c>
      <c r="D39" s="10"/>
      <c r="E39" s="1" t="s">
        <v>12</v>
      </c>
      <c r="F39" s="1" t="s">
        <v>12</v>
      </c>
      <c r="G39" s="1" t="s">
        <v>12</v>
      </c>
      <c r="H39" s="2"/>
      <c r="I39" s="3"/>
      <c r="J39" s="4" t="s">
        <v>12</v>
      </c>
      <c r="K39" s="4" t="s">
        <v>12</v>
      </c>
    </row>
    <row r="40" spans="1:11" ht="15" customHeight="1">
      <c r="A40" s="12"/>
      <c r="B40" s="18" t="s">
        <v>21</v>
      </c>
      <c r="C40" s="7" t="s">
        <v>11</v>
      </c>
      <c r="D40" s="1">
        <f>SUM(D41:D46)</f>
        <v>80000</v>
      </c>
      <c r="E40" s="1">
        <f t="shared" ref="E40:F40" si="16">SUM(E41:E46)</f>
        <v>0</v>
      </c>
      <c r="F40" s="1">
        <f t="shared" si="16"/>
        <v>0</v>
      </c>
      <c r="G40" s="1">
        <f>SUM(G41:G46)</f>
        <v>0</v>
      </c>
      <c r="H40" s="1">
        <f>SUM(H41:H46)</f>
        <v>0</v>
      </c>
      <c r="I40" s="4">
        <f>H40/D40</f>
        <v>0</v>
      </c>
      <c r="J40" s="4"/>
      <c r="K40" s="4"/>
    </row>
    <row r="41" spans="1:11">
      <c r="A41" s="12"/>
      <c r="B41" s="19"/>
      <c r="C41" s="8" t="s">
        <v>13</v>
      </c>
      <c r="D41" s="2"/>
      <c r="E41" s="2"/>
      <c r="F41" s="2"/>
      <c r="G41" s="2"/>
      <c r="H41" s="2"/>
      <c r="I41" s="3"/>
      <c r="J41" s="3"/>
      <c r="K41" s="4"/>
    </row>
    <row r="42" spans="1:11" ht="15" customHeight="1">
      <c r="A42" s="12"/>
      <c r="B42" s="19"/>
      <c r="C42" s="8" t="s">
        <v>14</v>
      </c>
      <c r="D42" s="2"/>
      <c r="E42" s="2"/>
      <c r="F42" s="2"/>
      <c r="G42" s="2"/>
      <c r="H42" s="2"/>
      <c r="I42" s="3"/>
      <c r="J42" s="3"/>
      <c r="K42" s="4"/>
    </row>
    <row r="43" spans="1:11">
      <c r="A43" s="12"/>
      <c r="B43" s="19"/>
      <c r="C43" s="8" t="s">
        <v>15</v>
      </c>
      <c r="D43" s="2"/>
      <c r="E43" s="2"/>
      <c r="F43" s="2"/>
      <c r="G43" s="2"/>
      <c r="H43" s="2"/>
      <c r="I43" s="3"/>
      <c r="J43" s="3"/>
      <c r="K43" s="4"/>
    </row>
    <row r="44" spans="1:11" ht="15" customHeight="1">
      <c r="A44" s="12"/>
      <c r="B44" s="19"/>
      <c r="C44" s="8" t="s">
        <v>16</v>
      </c>
      <c r="D44" s="2"/>
      <c r="E44" s="2"/>
      <c r="F44" s="2"/>
      <c r="G44" s="2"/>
      <c r="H44" s="2"/>
      <c r="I44" s="3"/>
      <c r="J44" s="3"/>
      <c r="K44" s="4"/>
    </row>
    <row r="45" spans="1:11">
      <c r="A45" s="12"/>
      <c r="B45" s="19"/>
      <c r="C45" s="8" t="s">
        <v>17</v>
      </c>
      <c r="D45" s="2"/>
      <c r="E45" s="1" t="s">
        <v>12</v>
      </c>
      <c r="F45" s="1" t="s">
        <v>12</v>
      </c>
      <c r="G45" s="1" t="s">
        <v>12</v>
      </c>
      <c r="H45" s="2"/>
      <c r="I45" s="3"/>
      <c r="J45" s="1" t="s">
        <v>12</v>
      </c>
      <c r="K45" s="1" t="s">
        <v>12</v>
      </c>
    </row>
    <row r="46" spans="1:11">
      <c r="A46" s="12"/>
      <c r="B46" s="20"/>
      <c r="C46" s="8" t="s">
        <v>18</v>
      </c>
      <c r="D46" s="2">
        <f t="shared" ref="D46" si="17">SUM(D420)</f>
        <v>80000</v>
      </c>
      <c r="E46" s="1" t="s">
        <v>12</v>
      </c>
      <c r="F46" s="1" t="s">
        <v>12</v>
      </c>
      <c r="G46" s="1" t="s">
        <v>12</v>
      </c>
      <c r="H46" s="2">
        <f t="shared" ref="H46" si="18">SUM(H420)</f>
        <v>0</v>
      </c>
      <c r="I46" s="3">
        <f t="shared" ref="I46" si="19">H46/D46</f>
        <v>0</v>
      </c>
      <c r="J46" s="4" t="s">
        <v>12</v>
      </c>
      <c r="K46" s="4" t="s">
        <v>12</v>
      </c>
    </row>
    <row r="47" spans="1:11" ht="15" customHeight="1">
      <c r="A47" s="12"/>
      <c r="B47" s="18" t="s">
        <v>22</v>
      </c>
      <c r="C47" s="7" t="s">
        <v>11</v>
      </c>
      <c r="D47" s="1">
        <f>SUM(D48:D53)</f>
        <v>32</v>
      </c>
      <c r="E47" s="1">
        <f t="shared" ref="E47:F47" si="20">SUM(E48:E53)</f>
        <v>11740</v>
      </c>
      <c r="F47" s="1">
        <f t="shared" si="20"/>
        <v>0</v>
      </c>
      <c r="G47" s="1">
        <f>SUM(G48:G53)</f>
        <v>3268.7</v>
      </c>
      <c r="H47" s="1">
        <f>SUM(H48:H53)</f>
        <v>3268.7</v>
      </c>
      <c r="I47" s="4">
        <f>H47/D47</f>
        <v>102.14687499999999</v>
      </c>
      <c r="J47" s="4">
        <f>G47/E47</f>
        <v>0.27842419080068143</v>
      </c>
      <c r="K47" s="4"/>
    </row>
    <row r="48" spans="1:11">
      <c r="A48" s="12"/>
      <c r="B48" s="19"/>
      <c r="C48" s="8" t="s">
        <v>13</v>
      </c>
      <c r="D48" s="2">
        <f>SUM(D84,D422)</f>
        <v>0</v>
      </c>
      <c r="E48" s="2">
        <f>SUM(E84,E422)</f>
        <v>11740</v>
      </c>
      <c r="F48" s="2">
        <f>SUM(F84,F422)</f>
        <v>0</v>
      </c>
      <c r="G48" s="2">
        <f>SUM(G84,G422)</f>
        <v>3268.7</v>
      </c>
      <c r="H48" s="2">
        <f>SUM(H84,H422)</f>
        <v>3268.7</v>
      </c>
      <c r="I48" s="3"/>
      <c r="J48" s="3">
        <f>G48/E48</f>
        <v>0.27842419080068143</v>
      </c>
      <c r="K48" s="3"/>
    </row>
    <row r="49" spans="1:11" ht="15" customHeight="1">
      <c r="A49" s="12"/>
      <c r="B49" s="19"/>
      <c r="C49" s="8" t="s">
        <v>14</v>
      </c>
      <c r="D49" s="2"/>
      <c r="E49" s="2"/>
      <c r="F49" s="2"/>
      <c r="G49" s="2"/>
      <c r="H49" s="2"/>
      <c r="I49" s="3"/>
      <c r="J49" s="3"/>
      <c r="K49" s="4"/>
    </row>
    <row r="50" spans="1:11">
      <c r="A50" s="12"/>
      <c r="B50" s="19"/>
      <c r="C50" s="8" t="s">
        <v>15</v>
      </c>
      <c r="D50" s="2"/>
      <c r="E50" s="2"/>
      <c r="F50" s="2"/>
      <c r="G50" s="2"/>
      <c r="H50" s="2"/>
      <c r="I50" s="3"/>
      <c r="J50" s="3"/>
      <c r="K50" s="4"/>
    </row>
    <row r="51" spans="1:11" ht="15" customHeight="1">
      <c r="A51" s="12"/>
      <c r="B51" s="19"/>
      <c r="C51" s="8" t="s">
        <v>16</v>
      </c>
      <c r="D51" s="2"/>
      <c r="E51" s="2"/>
      <c r="F51" s="2"/>
      <c r="G51" s="2"/>
      <c r="H51" s="2"/>
      <c r="I51" s="3"/>
      <c r="J51" s="3"/>
      <c r="K51" s="4"/>
    </row>
    <row r="52" spans="1:11">
      <c r="A52" s="12"/>
      <c r="B52" s="19"/>
      <c r="C52" s="8" t="s">
        <v>17</v>
      </c>
      <c r="D52" s="2"/>
      <c r="E52" s="1" t="s">
        <v>12</v>
      </c>
      <c r="F52" s="1" t="s">
        <v>12</v>
      </c>
      <c r="G52" s="1" t="s">
        <v>12</v>
      </c>
      <c r="H52" s="2"/>
      <c r="I52" s="3"/>
      <c r="J52" s="1" t="s">
        <v>12</v>
      </c>
      <c r="K52" s="1" t="s">
        <v>12</v>
      </c>
    </row>
    <row r="53" spans="1:11">
      <c r="A53" s="12"/>
      <c r="B53" s="20"/>
      <c r="C53" s="8" t="s">
        <v>18</v>
      </c>
      <c r="D53" s="2">
        <f>SUM(D89,D427)</f>
        <v>32</v>
      </c>
      <c r="E53" s="1" t="s">
        <v>12</v>
      </c>
      <c r="F53" s="1" t="s">
        <v>12</v>
      </c>
      <c r="G53" s="1" t="s">
        <v>12</v>
      </c>
      <c r="H53" s="2">
        <f>SUM(H89,H427)</f>
        <v>0</v>
      </c>
      <c r="I53" s="3">
        <f t="shared" ref="I53" si="21">H53/D53</f>
        <v>0</v>
      </c>
      <c r="J53" s="4" t="s">
        <v>12</v>
      </c>
      <c r="K53" s="4" t="s">
        <v>12</v>
      </c>
    </row>
    <row r="54" spans="1:11" ht="15" customHeight="1">
      <c r="A54" s="12"/>
      <c r="B54" s="18" t="s">
        <v>23</v>
      </c>
      <c r="C54" s="7" t="s">
        <v>11</v>
      </c>
      <c r="D54" s="1">
        <f>SUM(D55:D60)</f>
        <v>1029100</v>
      </c>
      <c r="E54" s="1">
        <f t="shared" ref="E54:F54" si="22">SUM(E55:E60)</f>
        <v>0</v>
      </c>
      <c r="F54" s="1">
        <f t="shared" si="22"/>
        <v>0</v>
      </c>
      <c r="G54" s="1">
        <f>SUM(G55:G60)</f>
        <v>457118.8</v>
      </c>
      <c r="H54" s="1">
        <f>SUM(H55:H60)</f>
        <v>551412</v>
      </c>
      <c r="I54" s="4">
        <f>H54/D54</f>
        <v>0.535819648236323</v>
      </c>
      <c r="J54" s="4"/>
      <c r="K54" s="4"/>
    </row>
    <row r="55" spans="1:11">
      <c r="A55" s="12"/>
      <c r="B55" s="19"/>
      <c r="C55" s="8" t="s">
        <v>13</v>
      </c>
      <c r="D55" s="2"/>
      <c r="E55" s="2"/>
      <c r="F55" s="2"/>
      <c r="G55" s="2"/>
      <c r="H55" s="2"/>
      <c r="I55" s="3"/>
      <c r="J55" s="3"/>
      <c r="K55" s="4"/>
    </row>
    <row r="56" spans="1:11" ht="15" customHeight="1">
      <c r="A56" s="12"/>
      <c r="B56" s="19"/>
      <c r="C56" s="8" t="s">
        <v>14</v>
      </c>
      <c r="D56" s="2"/>
      <c r="E56" s="2"/>
      <c r="F56" s="2"/>
      <c r="G56" s="2"/>
      <c r="H56" s="2"/>
      <c r="I56" s="3"/>
      <c r="J56" s="3"/>
      <c r="K56" s="4"/>
    </row>
    <row r="57" spans="1:11">
      <c r="A57" s="12"/>
      <c r="B57" s="19"/>
      <c r="C57" s="8" t="s">
        <v>15</v>
      </c>
      <c r="D57" s="2">
        <f>SUM(D79)</f>
        <v>1029100</v>
      </c>
      <c r="E57" s="4" t="s">
        <v>12</v>
      </c>
      <c r="F57" s="4" t="s">
        <v>12</v>
      </c>
      <c r="G57" s="2">
        <f>SUM(G79)</f>
        <v>457118.8</v>
      </c>
      <c r="H57" s="2">
        <f>SUM(H79)</f>
        <v>551412</v>
      </c>
      <c r="I57" s="3">
        <f>H57/D57</f>
        <v>0.535819648236323</v>
      </c>
      <c r="J57" s="4" t="s">
        <v>12</v>
      </c>
      <c r="K57" s="4" t="s">
        <v>12</v>
      </c>
    </row>
    <row r="58" spans="1:11" ht="15" customHeight="1">
      <c r="A58" s="12"/>
      <c r="B58" s="19"/>
      <c r="C58" s="8" t="s">
        <v>16</v>
      </c>
      <c r="D58" s="2"/>
      <c r="E58" s="2"/>
      <c r="F58" s="2"/>
      <c r="G58" s="2"/>
      <c r="H58" s="2"/>
      <c r="I58" s="3"/>
      <c r="J58" s="3"/>
      <c r="K58" s="4"/>
    </row>
    <row r="59" spans="1:11">
      <c r="A59" s="12"/>
      <c r="B59" s="19"/>
      <c r="C59" s="8" t="s">
        <v>17</v>
      </c>
      <c r="D59" s="2"/>
      <c r="E59" s="1" t="s">
        <v>12</v>
      </c>
      <c r="F59" s="1" t="s">
        <v>12</v>
      </c>
      <c r="G59" s="1" t="s">
        <v>12</v>
      </c>
      <c r="H59" s="2"/>
      <c r="I59" s="3"/>
      <c r="J59" s="4" t="s">
        <v>12</v>
      </c>
      <c r="K59" s="4" t="s">
        <v>12</v>
      </c>
    </row>
    <row r="60" spans="1:11">
      <c r="A60" s="13"/>
      <c r="B60" s="20"/>
      <c r="C60" s="8" t="s">
        <v>18</v>
      </c>
      <c r="D60" s="2"/>
      <c r="E60" s="1" t="s">
        <v>12</v>
      </c>
      <c r="F60" s="1" t="s">
        <v>12</v>
      </c>
      <c r="G60" s="1" t="s">
        <v>12</v>
      </c>
      <c r="H60" s="2"/>
      <c r="I60" s="3"/>
      <c r="J60" s="4" t="s">
        <v>12</v>
      </c>
      <c r="K60" s="4" t="s">
        <v>12</v>
      </c>
    </row>
    <row r="61" spans="1:11" ht="15" customHeight="1">
      <c r="A61" s="21" t="s">
        <v>24</v>
      </c>
      <c r="B61" s="18" t="s">
        <v>25</v>
      </c>
      <c r="C61" s="7" t="s">
        <v>11</v>
      </c>
      <c r="D61" s="1">
        <f>SUM(D62:D67)</f>
        <v>1927459.7</v>
      </c>
      <c r="E61" s="1">
        <f t="shared" ref="E61:F61" si="23">SUM(E62:E67)</f>
        <v>395099.80000000005</v>
      </c>
      <c r="F61" s="1">
        <f t="shared" si="23"/>
        <v>201321.30000000002</v>
      </c>
      <c r="G61" s="1">
        <f>SUM(G62:G67)</f>
        <v>588134</v>
      </c>
      <c r="H61" s="1">
        <f>SUM(H62:H67)</f>
        <v>727497.2</v>
      </c>
      <c r="I61" s="4">
        <f>H61/D61</f>
        <v>0.3774383454035381</v>
      </c>
      <c r="J61" s="4">
        <f>G61/E61</f>
        <v>1.4885707357989042</v>
      </c>
      <c r="K61" s="4">
        <f>G61/F61</f>
        <v>2.9213699692978334</v>
      </c>
    </row>
    <row r="62" spans="1:11">
      <c r="A62" s="22"/>
      <c r="B62" s="19"/>
      <c r="C62" s="8" t="s">
        <v>13</v>
      </c>
      <c r="D62" s="2">
        <f>SUM(D70,D77,D84)</f>
        <v>283359.7</v>
      </c>
      <c r="E62" s="2">
        <f t="shared" ref="E62:H62" si="24">SUM(E70,E77,E84)</f>
        <v>395099.80000000005</v>
      </c>
      <c r="F62" s="2">
        <f t="shared" si="24"/>
        <v>201321.30000000002</v>
      </c>
      <c r="G62" s="2">
        <f t="shared" si="24"/>
        <v>131015.20000000001</v>
      </c>
      <c r="H62" s="2">
        <f t="shared" si="24"/>
        <v>131015.20000000001</v>
      </c>
      <c r="I62" s="3">
        <f>H62/D62</f>
        <v>0.46236356122624356</v>
      </c>
      <c r="J62" s="3">
        <f>G62/E62</f>
        <v>0.33160026909656748</v>
      </c>
      <c r="K62" s="3">
        <f>G62/F62</f>
        <v>0.65077664410074842</v>
      </c>
    </row>
    <row r="63" spans="1:11" ht="15" customHeight="1">
      <c r="A63" s="22"/>
      <c r="B63" s="19"/>
      <c r="C63" s="8" t="s">
        <v>14</v>
      </c>
      <c r="D63" s="2"/>
      <c r="E63" s="2"/>
      <c r="F63" s="2"/>
      <c r="G63" s="2"/>
      <c r="H63" s="2"/>
      <c r="I63" s="3"/>
      <c r="J63" s="3"/>
      <c r="K63" s="4"/>
    </row>
    <row r="64" spans="1:11">
      <c r="A64" s="22"/>
      <c r="B64" s="19"/>
      <c r="C64" s="8" t="s">
        <v>15</v>
      </c>
      <c r="D64" s="2">
        <f t="shared" ref="D64:D67" si="25">SUM(D72,D79,D86)</f>
        <v>1029100</v>
      </c>
      <c r="E64" s="1" t="s">
        <v>12</v>
      </c>
      <c r="F64" s="1" t="s">
        <v>12</v>
      </c>
      <c r="G64" s="2">
        <f t="shared" ref="G64:H64" si="26">SUM(G72,G79,G86)</f>
        <v>457118.8</v>
      </c>
      <c r="H64" s="2">
        <f t="shared" si="26"/>
        <v>551412</v>
      </c>
      <c r="I64" s="3">
        <f>H64/D64</f>
        <v>0.535819648236323</v>
      </c>
      <c r="J64" s="4" t="s">
        <v>12</v>
      </c>
      <c r="K64" s="4" t="s">
        <v>12</v>
      </c>
    </row>
    <row r="65" spans="1:11" ht="15" customHeight="1">
      <c r="A65" s="22"/>
      <c r="B65" s="19"/>
      <c r="C65" s="8" t="s">
        <v>16</v>
      </c>
      <c r="D65" s="2"/>
      <c r="E65" s="2"/>
      <c r="F65" s="2"/>
      <c r="G65" s="2"/>
      <c r="H65" s="2"/>
      <c r="I65" s="3"/>
      <c r="J65" s="3"/>
      <c r="K65" s="4"/>
    </row>
    <row r="66" spans="1:11">
      <c r="A66" s="22"/>
      <c r="B66" s="19"/>
      <c r="C66" s="8" t="s">
        <v>17</v>
      </c>
      <c r="D66" s="2"/>
      <c r="E66" s="1" t="s">
        <v>12</v>
      </c>
      <c r="F66" s="1" t="s">
        <v>12</v>
      </c>
      <c r="G66" s="1" t="s">
        <v>12</v>
      </c>
      <c r="H66" s="2"/>
      <c r="I66" s="3"/>
      <c r="J66" s="4" t="s">
        <v>12</v>
      </c>
      <c r="K66" s="4" t="s">
        <v>12</v>
      </c>
    </row>
    <row r="67" spans="1:11">
      <c r="A67" s="22"/>
      <c r="B67" s="20"/>
      <c r="C67" s="8" t="s">
        <v>18</v>
      </c>
      <c r="D67" s="2">
        <f t="shared" si="25"/>
        <v>615000</v>
      </c>
      <c r="E67" s="1" t="s">
        <v>12</v>
      </c>
      <c r="F67" s="1" t="s">
        <v>12</v>
      </c>
      <c r="G67" s="1" t="s">
        <v>12</v>
      </c>
      <c r="H67" s="2">
        <f t="shared" ref="H67" si="27">SUM(H75,H82,H89)</f>
        <v>45070</v>
      </c>
      <c r="I67" s="3">
        <f t="shared" ref="I67" si="28">H67/D67</f>
        <v>7.3284552845528456E-2</v>
      </c>
      <c r="J67" s="4" t="s">
        <v>12</v>
      </c>
      <c r="K67" s="4" t="s">
        <v>12</v>
      </c>
    </row>
    <row r="68" spans="1:11">
      <c r="A68" s="22"/>
      <c r="B68" s="24" t="s">
        <v>19</v>
      </c>
      <c r="C68" s="25"/>
      <c r="D68" s="25"/>
      <c r="E68" s="25"/>
      <c r="F68" s="25"/>
      <c r="G68" s="25"/>
      <c r="H68" s="25"/>
      <c r="I68" s="25"/>
      <c r="J68" s="26"/>
      <c r="K68" s="4"/>
    </row>
    <row r="69" spans="1:11" ht="15" customHeight="1">
      <c r="A69" s="22"/>
      <c r="B69" s="18" t="s">
        <v>20</v>
      </c>
      <c r="C69" s="7" t="s">
        <v>11</v>
      </c>
      <c r="D69" s="1">
        <f>SUM(D70:D75)</f>
        <v>898359.7</v>
      </c>
      <c r="E69" s="1">
        <f t="shared" ref="E69:F69" si="29">SUM(E70:E75)</f>
        <v>383359.80000000005</v>
      </c>
      <c r="F69" s="1">
        <f t="shared" si="29"/>
        <v>201321.30000000002</v>
      </c>
      <c r="G69" s="1">
        <f>SUM(G70:G75)</f>
        <v>127746.50000000001</v>
      </c>
      <c r="H69" s="1">
        <f>SUM(H70:H75)</f>
        <v>172816.5</v>
      </c>
      <c r="I69" s="4">
        <f>H69/D69</f>
        <v>0.1923689364070984</v>
      </c>
      <c r="J69" s="4">
        <f>G69/E69</f>
        <v>0.33322873185973073</v>
      </c>
      <c r="K69" s="4">
        <f>G69/F69</f>
        <v>0.63454040878933327</v>
      </c>
    </row>
    <row r="70" spans="1:11">
      <c r="A70" s="22"/>
      <c r="B70" s="19"/>
      <c r="C70" s="8" t="s">
        <v>13</v>
      </c>
      <c r="D70" s="2">
        <f>SUM(D105,D112,D119,D126,D133,D140)</f>
        <v>283359.7</v>
      </c>
      <c r="E70" s="2">
        <f t="shared" ref="E70:H70" si="30">SUM(E105,E112,E119,E126,E133,E140)</f>
        <v>383359.80000000005</v>
      </c>
      <c r="F70" s="2">
        <f t="shared" si="30"/>
        <v>201321.30000000002</v>
      </c>
      <c r="G70" s="2">
        <f t="shared" si="30"/>
        <v>127746.50000000001</v>
      </c>
      <c r="H70" s="2">
        <f t="shared" si="30"/>
        <v>127746.50000000001</v>
      </c>
      <c r="I70" s="3">
        <f>H70/D70</f>
        <v>0.45082804647238123</v>
      </c>
      <c r="J70" s="3">
        <f>G70/E70</f>
        <v>0.33322873185973073</v>
      </c>
      <c r="K70" s="3">
        <f>G70/F70</f>
        <v>0.63454040878933327</v>
      </c>
    </row>
    <row r="71" spans="1:11" ht="15" customHeight="1">
      <c r="A71" s="22"/>
      <c r="B71" s="19"/>
      <c r="C71" s="8" t="s">
        <v>14</v>
      </c>
      <c r="D71" s="2"/>
      <c r="E71" s="2"/>
      <c r="F71" s="2"/>
      <c r="G71" s="2"/>
      <c r="H71" s="2"/>
      <c r="I71" s="3"/>
      <c r="J71" s="3"/>
      <c r="K71" s="4"/>
    </row>
    <row r="72" spans="1:11">
      <c r="A72" s="22"/>
      <c r="B72" s="19"/>
      <c r="C72" s="8" t="s">
        <v>15</v>
      </c>
      <c r="D72" s="2"/>
      <c r="E72" s="2"/>
      <c r="F72" s="2"/>
      <c r="G72" s="2"/>
      <c r="H72" s="2"/>
      <c r="I72" s="3"/>
      <c r="J72" s="3"/>
      <c r="K72" s="4"/>
    </row>
    <row r="73" spans="1:11" ht="15" customHeight="1">
      <c r="A73" s="22"/>
      <c r="B73" s="19"/>
      <c r="C73" s="8" t="s">
        <v>16</v>
      </c>
      <c r="D73" s="2"/>
      <c r="E73" s="2"/>
      <c r="F73" s="2"/>
      <c r="G73" s="2"/>
      <c r="H73" s="2"/>
      <c r="I73" s="3"/>
      <c r="J73" s="3"/>
      <c r="K73" s="4"/>
    </row>
    <row r="74" spans="1:11">
      <c r="A74" s="22"/>
      <c r="B74" s="19"/>
      <c r="C74" s="8" t="s">
        <v>17</v>
      </c>
      <c r="D74" s="2"/>
      <c r="E74" s="1" t="s">
        <v>12</v>
      </c>
      <c r="F74" s="1" t="s">
        <v>12</v>
      </c>
      <c r="G74" s="1" t="s">
        <v>12</v>
      </c>
      <c r="H74" s="2"/>
      <c r="I74" s="3"/>
      <c r="J74" s="4" t="s">
        <v>12</v>
      </c>
      <c r="K74" s="4" t="s">
        <v>12</v>
      </c>
    </row>
    <row r="75" spans="1:11">
      <c r="A75" s="22"/>
      <c r="B75" s="20"/>
      <c r="C75" s="8" t="s">
        <v>18</v>
      </c>
      <c r="D75" s="2">
        <f t="shared" ref="D75" si="31">SUM(D110,D117,D124,D131,D138,D145)</f>
        <v>615000</v>
      </c>
      <c r="E75" s="1" t="s">
        <v>12</v>
      </c>
      <c r="F75" s="1" t="s">
        <v>12</v>
      </c>
      <c r="G75" s="1" t="s">
        <v>12</v>
      </c>
      <c r="H75" s="2">
        <f t="shared" ref="H75" si="32">SUM(H110,H117,H124,H131,H138,H145)</f>
        <v>45070</v>
      </c>
      <c r="I75" s="3">
        <f t="shared" ref="I75" si="33">H75/D75</f>
        <v>7.3284552845528456E-2</v>
      </c>
      <c r="J75" s="4" t="s">
        <v>12</v>
      </c>
      <c r="K75" s="4" t="s">
        <v>12</v>
      </c>
    </row>
    <row r="76" spans="1:11" ht="15" customHeight="1">
      <c r="A76" s="22"/>
      <c r="B76" s="11" t="s">
        <v>23</v>
      </c>
      <c r="C76" s="7" t="s">
        <v>11</v>
      </c>
      <c r="D76" s="1">
        <f>SUM(D77:D82)</f>
        <v>1029100</v>
      </c>
      <c r="E76" s="1">
        <f t="shared" ref="E76:F76" si="34">SUM(E77:E82)</f>
        <v>0</v>
      </c>
      <c r="F76" s="1">
        <f t="shared" si="34"/>
        <v>0</v>
      </c>
      <c r="G76" s="1">
        <f>SUM(G77:G82)</f>
        <v>457118.8</v>
      </c>
      <c r="H76" s="1">
        <f>SUM(H77:H82)</f>
        <v>551412</v>
      </c>
      <c r="I76" s="4">
        <f>H76/D76</f>
        <v>0.535819648236323</v>
      </c>
      <c r="J76" s="4"/>
      <c r="K76" s="4"/>
    </row>
    <row r="77" spans="1:11">
      <c r="A77" s="22"/>
      <c r="B77" s="12"/>
      <c r="C77" s="8" t="s">
        <v>13</v>
      </c>
      <c r="D77" s="2"/>
      <c r="E77" s="2"/>
      <c r="F77" s="2"/>
      <c r="G77" s="2"/>
      <c r="H77" s="2"/>
      <c r="I77" s="3"/>
      <c r="J77" s="3"/>
      <c r="K77" s="4"/>
    </row>
    <row r="78" spans="1:11" ht="15" customHeight="1">
      <c r="A78" s="22"/>
      <c r="B78" s="12"/>
      <c r="C78" s="8" t="s">
        <v>14</v>
      </c>
      <c r="D78" s="2"/>
      <c r="E78" s="2"/>
      <c r="F78" s="2"/>
      <c r="G78" s="2"/>
      <c r="H78" s="2"/>
      <c r="I78" s="3"/>
      <c r="J78" s="3"/>
      <c r="K78" s="4"/>
    </row>
    <row r="79" spans="1:11">
      <c r="A79" s="22"/>
      <c r="B79" s="12"/>
      <c r="C79" s="8" t="s">
        <v>15</v>
      </c>
      <c r="D79" s="2">
        <f>SUM(D93)</f>
        <v>1029100</v>
      </c>
      <c r="E79" s="1" t="s">
        <v>12</v>
      </c>
      <c r="F79" s="1" t="s">
        <v>12</v>
      </c>
      <c r="G79" s="2">
        <f>SUM(G93)</f>
        <v>457118.8</v>
      </c>
      <c r="H79" s="2">
        <f>SUM(H93)</f>
        <v>551412</v>
      </c>
      <c r="I79" s="3">
        <f>H79/D79</f>
        <v>0.535819648236323</v>
      </c>
      <c r="J79" s="4" t="s">
        <v>12</v>
      </c>
      <c r="K79" s="4" t="s">
        <v>12</v>
      </c>
    </row>
    <row r="80" spans="1:11" ht="15" customHeight="1">
      <c r="A80" s="22"/>
      <c r="B80" s="12"/>
      <c r="C80" s="8" t="s">
        <v>16</v>
      </c>
      <c r="D80" s="2"/>
      <c r="E80" s="2"/>
      <c r="F80" s="2"/>
      <c r="G80" s="2"/>
      <c r="H80" s="2"/>
      <c r="I80" s="3"/>
      <c r="J80" s="3"/>
      <c r="K80" s="4"/>
    </row>
    <row r="81" spans="1:11">
      <c r="A81" s="22"/>
      <c r="B81" s="12"/>
      <c r="C81" s="8" t="s">
        <v>17</v>
      </c>
      <c r="D81" s="2"/>
      <c r="E81" s="1" t="s">
        <v>12</v>
      </c>
      <c r="F81" s="1" t="s">
        <v>12</v>
      </c>
      <c r="G81" s="1" t="s">
        <v>12</v>
      </c>
      <c r="H81" s="2"/>
      <c r="I81" s="3"/>
      <c r="J81" s="1" t="s">
        <v>12</v>
      </c>
      <c r="K81" s="1" t="s">
        <v>12</v>
      </c>
    </row>
    <row r="82" spans="1:11">
      <c r="A82" s="22"/>
      <c r="B82" s="13"/>
      <c r="C82" s="8" t="s">
        <v>18</v>
      </c>
      <c r="D82" s="2"/>
      <c r="E82" s="1" t="s">
        <v>12</v>
      </c>
      <c r="F82" s="1" t="s">
        <v>12</v>
      </c>
      <c r="G82" s="1" t="s">
        <v>12</v>
      </c>
      <c r="H82" s="2"/>
      <c r="I82" s="3"/>
      <c r="J82" s="1" t="s">
        <v>12</v>
      </c>
      <c r="K82" s="1" t="s">
        <v>12</v>
      </c>
    </row>
    <row r="83" spans="1:11">
      <c r="A83" s="22"/>
      <c r="B83" s="18" t="s">
        <v>22</v>
      </c>
      <c r="C83" s="7" t="s">
        <v>11</v>
      </c>
      <c r="D83" s="1">
        <f>SUM(D84:D89)</f>
        <v>0</v>
      </c>
      <c r="E83" s="1">
        <f t="shared" ref="E83:F83" si="35">SUM(E84:E89)</f>
        <v>11740</v>
      </c>
      <c r="F83" s="1">
        <f t="shared" si="35"/>
        <v>0</v>
      </c>
      <c r="G83" s="1">
        <f>SUM(G84:G89)</f>
        <v>3268.7</v>
      </c>
      <c r="H83" s="1">
        <f>SUM(H84:H89)</f>
        <v>3268.7</v>
      </c>
      <c r="I83" s="4"/>
      <c r="J83" s="4">
        <f>G83/E83</f>
        <v>0.27842419080068143</v>
      </c>
      <c r="K83" s="4"/>
    </row>
    <row r="84" spans="1:11">
      <c r="A84" s="22"/>
      <c r="B84" s="19"/>
      <c r="C84" s="8" t="s">
        <v>13</v>
      </c>
      <c r="D84" s="2">
        <f>SUM(D98)</f>
        <v>0</v>
      </c>
      <c r="E84" s="2">
        <f t="shared" ref="E84:H84" si="36">SUM(E98)</f>
        <v>11740</v>
      </c>
      <c r="F84" s="2">
        <f t="shared" si="36"/>
        <v>0</v>
      </c>
      <c r="G84" s="2">
        <f t="shared" si="36"/>
        <v>3268.7</v>
      </c>
      <c r="H84" s="2">
        <f t="shared" si="36"/>
        <v>3268.7</v>
      </c>
      <c r="I84" s="3"/>
      <c r="J84" s="3">
        <f>G84/E84</f>
        <v>0.27842419080068143</v>
      </c>
      <c r="K84" s="3"/>
    </row>
    <row r="85" spans="1:11" ht="24">
      <c r="A85" s="22"/>
      <c r="B85" s="19"/>
      <c r="C85" s="8" t="s">
        <v>14</v>
      </c>
      <c r="D85" s="2"/>
      <c r="E85" s="2"/>
      <c r="F85" s="2"/>
      <c r="G85" s="2"/>
      <c r="H85" s="2"/>
      <c r="I85" s="3"/>
      <c r="J85" s="3"/>
      <c r="K85" s="4"/>
    </row>
    <row r="86" spans="1:11">
      <c r="A86" s="22"/>
      <c r="B86" s="19"/>
      <c r="C86" s="8" t="s">
        <v>15</v>
      </c>
      <c r="D86" s="2"/>
      <c r="E86" s="2"/>
      <c r="F86" s="2"/>
      <c r="G86" s="2"/>
      <c r="H86" s="2"/>
      <c r="I86" s="3"/>
      <c r="J86" s="3"/>
      <c r="K86" s="4"/>
    </row>
    <row r="87" spans="1:11" ht="24">
      <c r="A87" s="22"/>
      <c r="B87" s="19"/>
      <c r="C87" s="8" t="s">
        <v>16</v>
      </c>
      <c r="D87" s="2"/>
      <c r="E87" s="2"/>
      <c r="F87" s="2"/>
      <c r="G87" s="2"/>
      <c r="H87" s="2"/>
      <c r="I87" s="3"/>
      <c r="J87" s="3"/>
      <c r="K87" s="4"/>
    </row>
    <row r="88" spans="1:11">
      <c r="A88" s="22"/>
      <c r="B88" s="19"/>
      <c r="C88" s="8" t="s">
        <v>17</v>
      </c>
      <c r="D88" s="2"/>
      <c r="E88" s="1" t="s">
        <v>12</v>
      </c>
      <c r="F88" s="1" t="s">
        <v>12</v>
      </c>
      <c r="G88" s="1" t="s">
        <v>12</v>
      </c>
      <c r="H88" s="2"/>
      <c r="I88" s="3"/>
      <c r="J88" s="1" t="s">
        <v>12</v>
      </c>
      <c r="K88" s="1" t="s">
        <v>12</v>
      </c>
    </row>
    <row r="89" spans="1:11">
      <c r="A89" s="23"/>
      <c r="B89" s="20"/>
      <c r="C89" s="8" t="s">
        <v>18</v>
      </c>
      <c r="D89" s="2"/>
      <c r="E89" s="1" t="s">
        <v>12</v>
      </c>
      <c r="F89" s="1" t="s">
        <v>12</v>
      </c>
      <c r="G89" s="1" t="s">
        <v>12</v>
      </c>
      <c r="H89" s="2"/>
      <c r="I89" s="3"/>
      <c r="J89" s="4" t="s">
        <v>12</v>
      </c>
      <c r="K89" s="4" t="s">
        <v>12</v>
      </c>
    </row>
    <row r="90" spans="1:11" ht="15" customHeight="1">
      <c r="A90" s="21" t="s">
        <v>26</v>
      </c>
      <c r="B90" s="11" t="s">
        <v>27</v>
      </c>
      <c r="C90" s="7" t="s">
        <v>11</v>
      </c>
      <c r="D90" s="1">
        <f>SUM(D91:D96)</f>
        <v>1029100</v>
      </c>
      <c r="E90" s="1">
        <f t="shared" ref="E90:F90" si="37">SUM(E91:E96)</f>
        <v>0</v>
      </c>
      <c r="F90" s="1">
        <f t="shared" si="37"/>
        <v>0</v>
      </c>
      <c r="G90" s="1">
        <f>SUM(G91:G96)</f>
        <v>457118.8</v>
      </c>
      <c r="H90" s="1">
        <f>SUM(H91:H96)</f>
        <v>551412</v>
      </c>
      <c r="I90" s="4">
        <f>H90/D90</f>
        <v>0.535819648236323</v>
      </c>
      <c r="J90" s="4"/>
      <c r="K90" s="4"/>
    </row>
    <row r="91" spans="1:11">
      <c r="A91" s="22"/>
      <c r="B91" s="12"/>
      <c r="C91" s="8" t="s">
        <v>13</v>
      </c>
      <c r="D91" s="2"/>
      <c r="E91" s="2"/>
      <c r="F91" s="2"/>
      <c r="G91" s="2"/>
      <c r="H91" s="2"/>
      <c r="I91" s="3"/>
      <c r="J91" s="3"/>
      <c r="K91" s="3"/>
    </row>
    <row r="92" spans="1:11" ht="15" customHeight="1">
      <c r="A92" s="22"/>
      <c r="B92" s="12"/>
      <c r="C92" s="8" t="s">
        <v>14</v>
      </c>
      <c r="D92" s="2"/>
      <c r="E92" s="2"/>
      <c r="F92" s="2"/>
      <c r="G92" s="2"/>
      <c r="H92" s="2"/>
      <c r="I92" s="3"/>
      <c r="J92" s="3"/>
      <c r="K92" s="4"/>
    </row>
    <row r="93" spans="1:11">
      <c r="A93" s="22"/>
      <c r="B93" s="12"/>
      <c r="C93" s="8" t="s">
        <v>15</v>
      </c>
      <c r="D93" s="2">
        <v>1029100</v>
      </c>
      <c r="E93" s="1" t="s">
        <v>12</v>
      </c>
      <c r="F93" s="1" t="s">
        <v>12</v>
      </c>
      <c r="G93" s="2">
        <v>457118.8</v>
      </c>
      <c r="H93" s="2">
        <v>551412</v>
      </c>
      <c r="I93" s="3">
        <f>H93/D93</f>
        <v>0.535819648236323</v>
      </c>
      <c r="J93" s="4" t="s">
        <v>12</v>
      </c>
      <c r="K93" s="4" t="s">
        <v>12</v>
      </c>
    </row>
    <row r="94" spans="1:11" ht="15" customHeight="1">
      <c r="A94" s="22"/>
      <c r="B94" s="12"/>
      <c r="C94" s="8" t="s">
        <v>16</v>
      </c>
      <c r="D94" s="2"/>
      <c r="E94" s="2"/>
      <c r="F94" s="2"/>
      <c r="G94" s="2"/>
      <c r="H94" s="2"/>
      <c r="I94" s="3"/>
      <c r="J94" s="3"/>
      <c r="K94" s="4"/>
    </row>
    <row r="95" spans="1:11">
      <c r="A95" s="22"/>
      <c r="B95" s="12"/>
      <c r="C95" s="8" t="s">
        <v>17</v>
      </c>
      <c r="D95" s="2"/>
      <c r="E95" s="1" t="s">
        <v>12</v>
      </c>
      <c r="F95" s="1" t="s">
        <v>12</v>
      </c>
      <c r="G95" s="1" t="s">
        <v>12</v>
      </c>
      <c r="H95" s="2"/>
      <c r="I95" s="3"/>
      <c r="J95" s="1" t="s">
        <v>12</v>
      </c>
      <c r="K95" s="1" t="s">
        <v>12</v>
      </c>
    </row>
    <row r="96" spans="1:11">
      <c r="A96" s="22"/>
      <c r="B96" s="13"/>
      <c r="C96" s="8" t="s">
        <v>18</v>
      </c>
      <c r="D96" s="2"/>
      <c r="E96" s="1" t="s">
        <v>12</v>
      </c>
      <c r="F96" s="1" t="s">
        <v>12</v>
      </c>
      <c r="G96" s="1" t="s">
        <v>12</v>
      </c>
      <c r="H96" s="2"/>
      <c r="I96" s="3"/>
      <c r="J96" s="1" t="s">
        <v>12</v>
      </c>
      <c r="K96" s="1" t="s">
        <v>12</v>
      </c>
    </row>
    <row r="97" spans="1:11">
      <c r="A97" s="22"/>
      <c r="B97" s="18" t="s">
        <v>22</v>
      </c>
      <c r="C97" s="7" t="s">
        <v>11</v>
      </c>
      <c r="D97" s="1">
        <f>SUM(D98:D103)</f>
        <v>0</v>
      </c>
      <c r="E97" s="1">
        <f t="shared" ref="E97:F97" si="38">SUM(E98:E103)</f>
        <v>11740</v>
      </c>
      <c r="F97" s="1">
        <f t="shared" si="38"/>
        <v>0</v>
      </c>
      <c r="G97" s="1">
        <f>SUM(G98:G103)</f>
        <v>3268.7</v>
      </c>
      <c r="H97" s="1">
        <f>SUM(H98:H103)</f>
        <v>3268.7</v>
      </c>
      <c r="I97" s="4"/>
      <c r="J97" s="4">
        <f>G97/E97</f>
        <v>0.27842419080068143</v>
      </c>
      <c r="K97" s="4"/>
    </row>
    <row r="98" spans="1:11">
      <c r="A98" s="22"/>
      <c r="B98" s="19"/>
      <c r="C98" s="8" t="s">
        <v>13</v>
      </c>
      <c r="D98" s="2">
        <v>0</v>
      </c>
      <c r="E98" s="2">
        <v>11740</v>
      </c>
      <c r="F98" s="2"/>
      <c r="G98" s="2">
        <v>3268.7</v>
      </c>
      <c r="H98" s="2">
        <v>3268.7</v>
      </c>
      <c r="I98" s="3"/>
      <c r="J98" s="3">
        <f>G98/E98</f>
        <v>0.27842419080068143</v>
      </c>
      <c r="K98" s="3"/>
    </row>
    <row r="99" spans="1:11" ht="24">
      <c r="A99" s="22"/>
      <c r="B99" s="19"/>
      <c r="C99" s="8" t="s">
        <v>14</v>
      </c>
      <c r="D99" s="2"/>
      <c r="E99" s="2"/>
      <c r="F99" s="2"/>
      <c r="G99" s="2"/>
      <c r="H99" s="2"/>
      <c r="I99" s="3"/>
      <c r="J99" s="3"/>
      <c r="K99" s="4"/>
    </row>
    <row r="100" spans="1:11">
      <c r="A100" s="22"/>
      <c r="B100" s="19"/>
      <c r="C100" s="8" t="s">
        <v>15</v>
      </c>
      <c r="D100" s="2"/>
      <c r="E100" s="2"/>
      <c r="F100" s="2"/>
      <c r="G100" s="2"/>
      <c r="H100" s="2"/>
      <c r="I100" s="3"/>
      <c r="J100" s="3"/>
      <c r="K100" s="4"/>
    </row>
    <row r="101" spans="1:11" ht="24">
      <c r="A101" s="22"/>
      <c r="B101" s="19"/>
      <c r="C101" s="8" t="s">
        <v>16</v>
      </c>
      <c r="D101" s="2"/>
      <c r="E101" s="2"/>
      <c r="F101" s="2"/>
      <c r="G101" s="2"/>
      <c r="H101" s="2"/>
      <c r="I101" s="3"/>
      <c r="J101" s="3"/>
      <c r="K101" s="4"/>
    </row>
    <row r="102" spans="1:11">
      <c r="A102" s="22"/>
      <c r="B102" s="19"/>
      <c r="C102" s="8" t="s">
        <v>17</v>
      </c>
      <c r="D102" s="2"/>
      <c r="E102" s="1" t="s">
        <v>12</v>
      </c>
      <c r="F102" s="1" t="s">
        <v>12</v>
      </c>
      <c r="G102" s="1" t="s">
        <v>12</v>
      </c>
      <c r="H102" s="2"/>
      <c r="I102" s="3"/>
      <c r="J102" s="1" t="s">
        <v>12</v>
      </c>
      <c r="K102" s="1" t="s">
        <v>12</v>
      </c>
    </row>
    <row r="103" spans="1:11">
      <c r="A103" s="23"/>
      <c r="B103" s="20"/>
      <c r="C103" s="8" t="s">
        <v>18</v>
      </c>
      <c r="D103" s="2"/>
      <c r="E103" s="1" t="s">
        <v>12</v>
      </c>
      <c r="F103" s="1" t="s">
        <v>12</v>
      </c>
      <c r="G103" s="1" t="s">
        <v>12</v>
      </c>
      <c r="H103" s="2"/>
      <c r="I103" s="3"/>
      <c r="J103" s="4" t="s">
        <v>12</v>
      </c>
      <c r="K103" s="4" t="s">
        <v>12</v>
      </c>
    </row>
    <row r="104" spans="1:11" ht="15" customHeight="1">
      <c r="A104" s="21" t="s">
        <v>28</v>
      </c>
      <c r="B104" s="11" t="s">
        <v>29</v>
      </c>
      <c r="C104" s="7" t="s">
        <v>11</v>
      </c>
      <c r="D104" s="1">
        <f>SUM(D105:D110)</f>
        <v>98580.6</v>
      </c>
      <c r="E104" s="1">
        <f t="shared" ref="E104:F104" si="39">SUM(E105:E110)</f>
        <v>104580.6</v>
      </c>
      <c r="F104" s="1">
        <f t="shared" si="39"/>
        <v>25000</v>
      </c>
      <c r="G104" s="1">
        <f>SUM(G105:G110)</f>
        <v>0</v>
      </c>
      <c r="H104" s="1">
        <f>SUM(H105:H110)</f>
        <v>0</v>
      </c>
      <c r="I104" s="4">
        <f>H104/D104</f>
        <v>0</v>
      </c>
      <c r="J104" s="4">
        <f>G104/E104</f>
        <v>0</v>
      </c>
      <c r="K104" s="4">
        <f>G104/F104</f>
        <v>0</v>
      </c>
    </row>
    <row r="105" spans="1:11">
      <c r="A105" s="22"/>
      <c r="B105" s="12"/>
      <c r="C105" s="8" t="s">
        <v>13</v>
      </c>
      <c r="D105" s="2">
        <v>98580.6</v>
      </c>
      <c r="E105" s="2">
        <v>104580.6</v>
      </c>
      <c r="F105" s="2">
        <v>25000</v>
      </c>
      <c r="G105" s="2">
        <v>0</v>
      </c>
      <c r="H105" s="2">
        <v>0</v>
      </c>
      <c r="I105" s="3">
        <f>H105/D105</f>
        <v>0</v>
      </c>
      <c r="J105" s="3">
        <f>G105/E105</f>
        <v>0</v>
      </c>
      <c r="K105" s="3">
        <f>G105/F105</f>
        <v>0</v>
      </c>
    </row>
    <row r="106" spans="1:11" ht="15" customHeight="1">
      <c r="A106" s="22"/>
      <c r="B106" s="12"/>
      <c r="C106" s="8" t="s">
        <v>14</v>
      </c>
      <c r="D106" s="2"/>
      <c r="E106" s="2"/>
      <c r="F106" s="2"/>
      <c r="G106" s="2"/>
      <c r="H106" s="1"/>
      <c r="I106" s="3"/>
      <c r="J106" s="4"/>
      <c r="K106" s="4"/>
    </row>
    <row r="107" spans="1:11">
      <c r="A107" s="22"/>
      <c r="B107" s="12"/>
      <c r="C107" s="8" t="s">
        <v>15</v>
      </c>
      <c r="D107" s="2"/>
      <c r="E107" s="2"/>
      <c r="F107" s="2"/>
      <c r="G107" s="2"/>
      <c r="H107" s="1"/>
      <c r="I107" s="3"/>
      <c r="J107" s="4"/>
      <c r="K107" s="4"/>
    </row>
    <row r="108" spans="1:11" ht="15" customHeight="1">
      <c r="A108" s="22"/>
      <c r="B108" s="12"/>
      <c r="C108" s="8" t="s">
        <v>16</v>
      </c>
      <c r="D108" s="2"/>
      <c r="E108" s="2"/>
      <c r="F108" s="2"/>
      <c r="G108" s="2"/>
      <c r="H108" s="2"/>
      <c r="I108" s="3"/>
      <c r="J108" s="2"/>
      <c r="K108" s="2"/>
    </row>
    <row r="109" spans="1:11">
      <c r="A109" s="22"/>
      <c r="B109" s="12"/>
      <c r="C109" s="8" t="s">
        <v>17</v>
      </c>
      <c r="D109" s="2"/>
      <c r="E109" s="1" t="s">
        <v>12</v>
      </c>
      <c r="F109" s="1" t="s">
        <v>12</v>
      </c>
      <c r="G109" s="1" t="s">
        <v>12</v>
      </c>
      <c r="H109" s="2"/>
      <c r="I109" s="3"/>
      <c r="J109" s="1" t="s">
        <v>12</v>
      </c>
      <c r="K109" s="1" t="s">
        <v>12</v>
      </c>
    </row>
    <row r="110" spans="1:11">
      <c r="A110" s="23"/>
      <c r="B110" s="13"/>
      <c r="C110" s="8" t="s">
        <v>18</v>
      </c>
      <c r="D110" s="2"/>
      <c r="E110" s="1" t="s">
        <v>12</v>
      </c>
      <c r="F110" s="1" t="s">
        <v>12</v>
      </c>
      <c r="G110" s="1" t="s">
        <v>12</v>
      </c>
      <c r="H110" s="2"/>
      <c r="I110" s="3"/>
      <c r="J110" s="1" t="s">
        <v>12</v>
      </c>
      <c r="K110" s="1" t="s">
        <v>12</v>
      </c>
    </row>
    <row r="111" spans="1:11" ht="15" customHeight="1">
      <c r="A111" s="21" t="s">
        <v>30</v>
      </c>
      <c r="B111" s="11" t="s">
        <v>31</v>
      </c>
      <c r="C111" s="7" t="s">
        <v>11</v>
      </c>
      <c r="D111" s="1">
        <f>SUM(D112:D117)</f>
        <v>7000</v>
      </c>
      <c r="E111" s="1">
        <f t="shared" ref="E111:F111" si="40">SUM(E112:E117)</f>
        <v>1000</v>
      </c>
      <c r="F111" s="1">
        <f t="shared" si="40"/>
        <v>0</v>
      </c>
      <c r="G111" s="1">
        <f>SUM(G112:G117)</f>
        <v>0</v>
      </c>
      <c r="H111" s="1">
        <f>SUM(H112:H117)</f>
        <v>0</v>
      </c>
      <c r="I111" s="4">
        <f>H111/D111</f>
        <v>0</v>
      </c>
      <c r="J111" s="4">
        <f>G111/E111</f>
        <v>0</v>
      </c>
      <c r="K111" s="4"/>
    </row>
    <row r="112" spans="1:11">
      <c r="A112" s="22"/>
      <c r="B112" s="12"/>
      <c r="C112" s="8" t="s">
        <v>13</v>
      </c>
      <c r="D112" s="2">
        <v>7000</v>
      </c>
      <c r="E112" s="2">
        <v>1000</v>
      </c>
      <c r="F112" s="2">
        <v>0</v>
      </c>
      <c r="G112" s="2">
        <v>0</v>
      </c>
      <c r="H112" s="2">
        <v>0</v>
      </c>
      <c r="I112" s="3">
        <f>H112/D112</f>
        <v>0</v>
      </c>
      <c r="J112" s="3">
        <f>G112/E112</f>
        <v>0</v>
      </c>
      <c r="K112" s="3">
        <v>0</v>
      </c>
    </row>
    <row r="113" spans="1:11" ht="15" customHeight="1">
      <c r="A113" s="22"/>
      <c r="B113" s="12"/>
      <c r="C113" s="8" t="s">
        <v>14</v>
      </c>
      <c r="D113" s="2"/>
      <c r="E113" s="2"/>
      <c r="F113" s="2"/>
      <c r="G113" s="2"/>
      <c r="H113" s="1"/>
      <c r="I113" s="3"/>
      <c r="J113" s="4"/>
      <c r="K113" s="4"/>
    </row>
    <row r="114" spans="1:11">
      <c r="A114" s="22"/>
      <c r="B114" s="12"/>
      <c r="C114" s="8" t="s">
        <v>15</v>
      </c>
      <c r="D114" s="2"/>
      <c r="E114" s="2"/>
      <c r="F114" s="2"/>
      <c r="G114" s="2"/>
      <c r="H114" s="1"/>
      <c r="I114" s="3"/>
      <c r="J114" s="4"/>
      <c r="K114" s="4"/>
    </row>
    <row r="115" spans="1:11" ht="15" customHeight="1">
      <c r="A115" s="22"/>
      <c r="B115" s="12"/>
      <c r="C115" s="8" t="s">
        <v>16</v>
      </c>
      <c r="D115" s="2"/>
      <c r="E115" s="2"/>
      <c r="F115" s="2"/>
      <c r="G115" s="2"/>
      <c r="H115" s="1"/>
      <c r="I115" s="3"/>
      <c r="J115" s="4"/>
      <c r="K115" s="4"/>
    </row>
    <row r="116" spans="1:11">
      <c r="A116" s="22"/>
      <c r="B116" s="12"/>
      <c r="C116" s="8" t="s">
        <v>17</v>
      </c>
      <c r="D116" s="2"/>
      <c r="E116" s="1" t="s">
        <v>12</v>
      </c>
      <c r="F116" s="1" t="s">
        <v>12</v>
      </c>
      <c r="G116" s="1" t="s">
        <v>12</v>
      </c>
      <c r="H116" s="2"/>
      <c r="I116" s="3"/>
      <c r="J116" s="1" t="s">
        <v>12</v>
      </c>
      <c r="K116" s="1" t="s">
        <v>12</v>
      </c>
    </row>
    <row r="117" spans="1:11">
      <c r="A117" s="23"/>
      <c r="B117" s="13"/>
      <c r="C117" s="8" t="s">
        <v>18</v>
      </c>
      <c r="D117" s="2"/>
      <c r="E117" s="1" t="s">
        <v>12</v>
      </c>
      <c r="F117" s="1" t="s">
        <v>12</v>
      </c>
      <c r="G117" s="1" t="s">
        <v>12</v>
      </c>
      <c r="H117" s="2"/>
      <c r="I117" s="3"/>
      <c r="J117" s="1" t="s">
        <v>12</v>
      </c>
      <c r="K117" s="1" t="s">
        <v>12</v>
      </c>
    </row>
    <row r="118" spans="1:11" ht="15" customHeight="1">
      <c r="A118" s="21" t="s">
        <v>32</v>
      </c>
      <c r="B118" s="11" t="s">
        <v>33</v>
      </c>
      <c r="C118" s="7" t="s">
        <v>11</v>
      </c>
      <c r="D118" s="1">
        <f>SUM(D119:D124)</f>
        <v>160246.6</v>
      </c>
      <c r="E118" s="1">
        <f t="shared" ref="E118:F118" si="41">SUM(E119:E124)</f>
        <v>260246.7</v>
      </c>
      <c r="F118" s="1">
        <f t="shared" si="41"/>
        <v>160246.70000000001</v>
      </c>
      <c r="G118" s="1">
        <f>SUM(G119:G124)</f>
        <v>123508.1</v>
      </c>
      <c r="H118" s="1">
        <f>SUM(H119:H124)</f>
        <v>123508.1</v>
      </c>
      <c r="I118" s="4">
        <f>H118/D118</f>
        <v>0.77073772548060304</v>
      </c>
      <c r="J118" s="4">
        <f>G118/E118</f>
        <v>0.47458084963229119</v>
      </c>
      <c r="K118" s="4">
        <f>G118/F118</f>
        <v>0.77073724451111936</v>
      </c>
    </row>
    <row r="119" spans="1:11">
      <c r="A119" s="22"/>
      <c r="B119" s="12"/>
      <c r="C119" s="8" t="s">
        <v>13</v>
      </c>
      <c r="D119" s="2">
        <v>160246.6</v>
      </c>
      <c r="E119" s="2">
        <v>260246.7</v>
      </c>
      <c r="F119" s="2">
        <v>160246.70000000001</v>
      </c>
      <c r="G119" s="2">
        <v>123508.1</v>
      </c>
      <c r="H119" s="2">
        <v>123508.1</v>
      </c>
      <c r="I119" s="3">
        <f>H119/D119</f>
        <v>0.77073772548060304</v>
      </c>
      <c r="J119" s="3">
        <f>G119/E119</f>
        <v>0.47458084963229119</v>
      </c>
      <c r="K119" s="3">
        <f>G119/F119</f>
        <v>0.77073724451111936</v>
      </c>
    </row>
    <row r="120" spans="1:11" ht="15" customHeight="1">
      <c r="A120" s="22"/>
      <c r="B120" s="12"/>
      <c r="C120" s="8" t="s">
        <v>14</v>
      </c>
      <c r="D120" s="2"/>
      <c r="E120" s="2"/>
      <c r="F120" s="2"/>
      <c r="G120" s="2"/>
      <c r="H120" s="1"/>
      <c r="I120" s="3"/>
      <c r="J120" s="4"/>
      <c r="K120" s="4"/>
    </row>
    <row r="121" spans="1:11">
      <c r="A121" s="22"/>
      <c r="B121" s="12"/>
      <c r="C121" s="8" t="s">
        <v>15</v>
      </c>
      <c r="D121" s="2"/>
      <c r="E121" s="2"/>
      <c r="F121" s="2"/>
      <c r="G121" s="2"/>
      <c r="H121" s="1"/>
      <c r="I121" s="3"/>
      <c r="J121" s="4"/>
      <c r="K121" s="4"/>
    </row>
    <row r="122" spans="1:11" ht="15" customHeight="1">
      <c r="A122" s="22"/>
      <c r="B122" s="12"/>
      <c r="C122" s="8" t="s">
        <v>16</v>
      </c>
      <c r="D122" s="2"/>
      <c r="E122" s="2"/>
      <c r="F122" s="2"/>
      <c r="G122" s="2"/>
      <c r="H122" s="2"/>
      <c r="I122" s="3"/>
      <c r="J122" s="2"/>
      <c r="K122" s="2"/>
    </row>
    <row r="123" spans="1:11">
      <c r="A123" s="22"/>
      <c r="B123" s="12"/>
      <c r="C123" s="8" t="s">
        <v>17</v>
      </c>
      <c r="D123" s="2"/>
      <c r="E123" s="1" t="s">
        <v>12</v>
      </c>
      <c r="F123" s="1" t="s">
        <v>12</v>
      </c>
      <c r="G123" s="1" t="s">
        <v>12</v>
      </c>
      <c r="H123" s="2"/>
      <c r="I123" s="3"/>
      <c r="J123" s="1" t="s">
        <v>12</v>
      </c>
      <c r="K123" s="1" t="s">
        <v>12</v>
      </c>
    </row>
    <row r="124" spans="1:11">
      <c r="A124" s="23"/>
      <c r="B124" s="13"/>
      <c r="C124" s="8" t="s">
        <v>18</v>
      </c>
      <c r="D124" s="2"/>
      <c r="E124" s="1" t="s">
        <v>12</v>
      </c>
      <c r="F124" s="1" t="s">
        <v>12</v>
      </c>
      <c r="G124" s="1" t="s">
        <v>12</v>
      </c>
      <c r="H124" s="2"/>
      <c r="I124" s="3"/>
      <c r="J124" s="1" t="s">
        <v>12</v>
      </c>
      <c r="K124" s="1" t="s">
        <v>12</v>
      </c>
    </row>
    <row r="125" spans="1:11" ht="15" customHeight="1">
      <c r="A125" s="21" t="s">
        <v>34</v>
      </c>
      <c r="B125" s="11" t="s">
        <v>35</v>
      </c>
      <c r="C125" s="7" t="s">
        <v>11</v>
      </c>
      <c r="D125" s="1">
        <f>SUM(D126:D131)</f>
        <v>16762.5</v>
      </c>
      <c r="E125" s="1">
        <f t="shared" ref="E125:F125" si="42">SUM(E126:E131)</f>
        <v>16762.5</v>
      </c>
      <c r="F125" s="1">
        <f t="shared" si="42"/>
        <v>15484.2</v>
      </c>
      <c r="G125" s="1">
        <f>SUM(G126:G131)</f>
        <v>4055.1</v>
      </c>
      <c r="H125" s="1">
        <f>SUM(H126:H131)</f>
        <v>4055.1</v>
      </c>
      <c r="I125" s="4">
        <f>H125/D125</f>
        <v>0.24191498881431767</v>
      </c>
      <c r="J125" s="4">
        <f>G125/E125</f>
        <v>0.24191498881431767</v>
      </c>
      <c r="K125" s="4">
        <f>G125/F125</f>
        <v>0.26188630991591427</v>
      </c>
    </row>
    <row r="126" spans="1:11">
      <c r="A126" s="22"/>
      <c r="B126" s="12"/>
      <c r="C126" s="8" t="s">
        <v>13</v>
      </c>
      <c r="D126" s="2">
        <v>16762.5</v>
      </c>
      <c r="E126" s="2">
        <v>16762.5</v>
      </c>
      <c r="F126" s="2">
        <v>15484.2</v>
      </c>
      <c r="G126" s="2">
        <v>4055.1</v>
      </c>
      <c r="H126" s="2">
        <v>4055.1</v>
      </c>
      <c r="I126" s="3">
        <f>H126/D126</f>
        <v>0.24191498881431767</v>
      </c>
      <c r="J126" s="3">
        <f>G126/E126</f>
        <v>0.24191498881431767</v>
      </c>
      <c r="K126" s="3">
        <f>G126/F126</f>
        <v>0.26188630991591427</v>
      </c>
    </row>
    <row r="127" spans="1:11" ht="15" customHeight="1">
      <c r="A127" s="22"/>
      <c r="B127" s="12"/>
      <c r="C127" s="8" t="s">
        <v>14</v>
      </c>
      <c r="D127" s="2"/>
      <c r="E127" s="2"/>
      <c r="F127" s="2"/>
      <c r="G127" s="2"/>
      <c r="H127" s="1"/>
      <c r="I127" s="3"/>
      <c r="J127" s="4"/>
      <c r="K127" s="4"/>
    </row>
    <row r="128" spans="1:11">
      <c r="A128" s="22"/>
      <c r="B128" s="12"/>
      <c r="C128" s="8" t="s">
        <v>15</v>
      </c>
      <c r="D128" s="2"/>
      <c r="E128" s="2"/>
      <c r="F128" s="2"/>
      <c r="G128" s="2"/>
      <c r="H128" s="1"/>
      <c r="I128" s="3"/>
      <c r="J128" s="4"/>
      <c r="K128" s="4"/>
    </row>
    <row r="129" spans="1:11" ht="15" customHeight="1">
      <c r="A129" s="22"/>
      <c r="B129" s="12"/>
      <c r="C129" s="8" t="s">
        <v>16</v>
      </c>
      <c r="D129" s="2"/>
      <c r="E129" s="2"/>
      <c r="F129" s="2"/>
      <c r="G129" s="2"/>
      <c r="H129" s="1"/>
      <c r="I129" s="3"/>
      <c r="J129" s="4"/>
      <c r="K129" s="4"/>
    </row>
    <row r="130" spans="1:11">
      <c r="A130" s="22"/>
      <c r="B130" s="12"/>
      <c r="C130" s="8" t="s">
        <v>17</v>
      </c>
      <c r="D130" s="2"/>
      <c r="E130" s="1" t="s">
        <v>12</v>
      </c>
      <c r="F130" s="1" t="s">
        <v>12</v>
      </c>
      <c r="G130" s="1" t="s">
        <v>12</v>
      </c>
      <c r="H130" s="1"/>
      <c r="I130" s="3"/>
      <c r="J130" s="1" t="s">
        <v>12</v>
      </c>
      <c r="K130" s="1" t="s">
        <v>12</v>
      </c>
    </row>
    <row r="131" spans="1:11">
      <c r="A131" s="23"/>
      <c r="B131" s="13"/>
      <c r="C131" s="8" t="s">
        <v>18</v>
      </c>
      <c r="D131" s="2"/>
      <c r="E131" s="1" t="s">
        <v>12</v>
      </c>
      <c r="F131" s="1" t="s">
        <v>12</v>
      </c>
      <c r="G131" s="1" t="s">
        <v>12</v>
      </c>
      <c r="H131" s="1"/>
      <c r="I131" s="3"/>
      <c r="J131" s="1" t="s">
        <v>12</v>
      </c>
      <c r="K131" s="1" t="s">
        <v>12</v>
      </c>
    </row>
    <row r="132" spans="1:11" ht="15" customHeight="1">
      <c r="A132" s="21" t="s">
        <v>36</v>
      </c>
      <c r="B132" s="11" t="s">
        <v>37</v>
      </c>
      <c r="C132" s="7" t="s">
        <v>11</v>
      </c>
      <c r="D132" s="1">
        <f>SUM(D133:D138)</f>
        <v>770</v>
      </c>
      <c r="E132" s="1">
        <f t="shared" ref="E132:F132" si="43">SUM(E133:E138)</f>
        <v>770</v>
      </c>
      <c r="F132" s="1">
        <f t="shared" si="43"/>
        <v>590.4</v>
      </c>
      <c r="G132" s="1">
        <f>SUM(G133:G138)</f>
        <v>183.3</v>
      </c>
      <c r="H132" s="1">
        <f>SUM(H133:H138)</f>
        <v>183.3</v>
      </c>
      <c r="I132" s="4">
        <f>H132/D132</f>
        <v>0.23805194805194807</v>
      </c>
      <c r="J132" s="4">
        <f>G132/E132</f>
        <v>0.23805194805194807</v>
      </c>
      <c r="K132" s="4">
        <f>G132/F132</f>
        <v>0.31046747967479676</v>
      </c>
    </row>
    <row r="133" spans="1:11">
      <c r="A133" s="22"/>
      <c r="B133" s="12"/>
      <c r="C133" s="8" t="s">
        <v>13</v>
      </c>
      <c r="D133" s="2">
        <v>770</v>
      </c>
      <c r="E133" s="2">
        <v>770</v>
      </c>
      <c r="F133" s="2">
        <v>590.4</v>
      </c>
      <c r="G133" s="2">
        <v>183.3</v>
      </c>
      <c r="H133" s="2">
        <v>183.3</v>
      </c>
      <c r="I133" s="3">
        <f>H133/D133</f>
        <v>0.23805194805194807</v>
      </c>
      <c r="J133" s="3">
        <f>G133/E133</f>
        <v>0.23805194805194807</v>
      </c>
      <c r="K133" s="3">
        <f>G133/F133</f>
        <v>0.31046747967479676</v>
      </c>
    </row>
    <row r="134" spans="1:11" ht="15" customHeight="1">
      <c r="A134" s="22"/>
      <c r="B134" s="12"/>
      <c r="C134" s="8" t="s">
        <v>14</v>
      </c>
      <c r="D134" s="2"/>
      <c r="E134" s="2"/>
      <c r="F134" s="2"/>
      <c r="G134" s="2"/>
      <c r="H134" s="1"/>
      <c r="I134" s="3"/>
      <c r="J134" s="3"/>
      <c r="K134" s="4"/>
    </row>
    <row r="135" spans="1:11">
      <c r="A135" s="22"/>
      <c r="B135" s="12"/>
      <c r="C135" s="8" t="s">
        <v>15</v>
      </c>
      <c r="D135" s="2"/>
      <c r="E135" s="2"/>
      <c r="F135" s="2"/>
      <c r="G135" s="2"/>
      <c r="H135" s="1"/>
      <c r="I135" s="3"/>
      <c r="J135" s="3"/>
      <c r="K135" s="4"/>
    </row>
    <row r="136" spans="1:11" ht="15" customHeight="1">
      <c r="A136" s="22"/>
      <c r="B136" s="12"/>
      <c r="C136" s="8" t="s">
        <v>16</v>
      </c>
      <c r="D136" s="2"/>
      <c r="E136" s="2"/>
      <c r="F136" s="2"/>
      <c r="G136" s="2"/>
      <c r="H136" s="1"/>
      <c r="I136" s="3"/>
      <c r="J136" s="3"/>
      <c r="K136" s="4"/>
    </row>
    <row r="137" spans="1:11">
      <c r="A137" s="22"/>
      <c r="B137" s="12"/>
      <c r="C137" s="8" t="s">
        <v>17</v>
      </c>
      <c r="D137" s="2"/>
      <c r="E137" s="1" t="s">
        <v>12</v>
      </c>
      <c r="F137" s="1" t="s">
        <v>12</v>
      </c>
      <c r="G137" s="1" t="s">
        <v>12</v>
      </c>
      <c r="H137" s="2"/>
      <c r="I137" s="3"/>
      <c r="J137" s="1" t="s">
        <v>12</v>
      </c>
      <c r="K137" s="1" t="s">
        <v>12</v>
      </c>
    </row>
    <row r="138" spans="1:11">
      <c r="A138" s="23"/>
      <c r="B138" s="13"/>
      <c r="C138" s="8" t="s">
        <v>18</v>
      </c>
      <c r="D138" s="2"/>
      <c r="E138" s="1" t="s">
        <v>12</v>
      </c>
      <c r="F138" s="1" t="s">
        <v>12</v>
      </c>
      <c r="G138" s="1" t="s">
        <v>12</v>
      </c>
      <c r="H138" s="2"/>
      <c r="I138" s="3"/>
      <c r="J138" s="1" t="s">
        <v>12</v>
      </c>
      <c r="K138" s="1" t="s">
        <v>12</v>
      </c>
    </row>
    <row r="139" spans="1:11" ht="15" customHeight="1">
      <c r="A139" s="21" t="s">
        <v>38</v>
      </c>
      <c r="B139" s="11" t="s">
        <v>37</v>
      </c>
      <c r="C139" s="7" t="s">
        <v>11</v>
      </c>
      <c r="D139" s="1">
        <f>SUM(D140:D145)</f>
        <v>615000</v>
      </c>
      <c r="E139" s="1">
        <f t="shared" ref="E139:F139" si="44">SUM(E140:E145)</f>
        <v>0</v>
      </c>
      <c r="F139" s="1">
        <f t="shared" si="44"/>
        <v>0</v>
      </c>
      <c r="G139" s="1">
        <f>SUM(G140:G145)</f>
        <v>0</v>
      </c>
      <c r="H139" s="1">
        <f>SUM(H140:H145)</f>
        <v>45070</v>
      </c>
      <c r="I139" s="4">
        <f>H139/D139</f>
        <v>7.3284552845528456E-2</v>
      </c>
      <c r="J139" s="4"/>
      <c r="K139" s="4"/>
    </row>
    <row r="140" spans="1:11">
      <c r="A140" s="22"/>
      <c r="B140" s="12"/>
      <c r="C140" s="8" t="s">
        <v>13</v>
      </c>
      <c r="D140" s="2"/>
      <c r="E140" s="2"/>
      <c r="F140" s="2"/>
      <c r="G140" s="2"/>
      <c r="H140" s="2"/>
      <c r="I140" s="3"/>
      <c r="J140" s="3"/>
      <c r="K140" s="3"/>
    </row>
    <row r="141" spans="1:11" ht="15" customHeight="1">
      <c r="A141" s="22"/>
      <c r="B141" s="12"/>
      <c r="C141" s="8" t="s">
        <v>14</v>
      </c>
      <c r="D141" s="2"/>
      <c r="E141" s="2"/>
      <c r="F141" s="2"/>
      <c r="G141" s="2"/>
      <c r="H141" s="2"/>
      <c r="I141" s="3"/>
      <c r="J141" s="3"/>
      <c r="K141" s="4"/>
    </row>
    <row r="142" spans="1:11">
      <c r="A142" s="22"/>
      <c r="B142" s="12"/>
      <c r="C142" s="8" t="s">
        <v>15</v>
      </c>
      <c r="D142" s="2"/>
      <c r="E142" s="2"/>
      <c r="F142" s="2"/>
      <c r="G142" s="2"/>
      <c r="H142" s="2"/>
      <c r="I142" s="3"/>
      <c r="J142" s="3"/>
      <c r="K142" s="4"/>
    </row>
    <row r="143" spans="1:11" ht="15" customHeight="1">
      <c r="A143" s="22"/>
      <c r="B143" s="12"/>
      <c r="C143" s="8" t="s">
        <v>16</v>
      </c>
      <c r="D143" s="2"/>
      <c r="E143" s="2"/>
      <c r="F143" s="2"/>
      <c r="G143" s="2"/>
      <c r="H143" s="2"/>
      <c r="I143" s="3"/>
      <c r="J143" s="3"/>
      <c r="K143" s="3"/>
    </row>
    <row r="144" spans="1:11">
      <c r="A144" s="22"/>
      <c r="B144" s="12"/>
      <c r="C144" s="8" t="s">
        <v>17</v>
      </c>
      <c r="D144" s="2"/>
      <c r="E144" s="1" t="s">
        <v>12</v>
      </c>
      <c r="F144" s="1" t="s">
        <v>12</v>
      </c>
      <c r="G144" s="1" t="s">
        <v>12</v>
      </c>
      <c r="H144" s="2"/>
      <c r="I144" s="3"/>
      <c r="J144" s="1" t="s">
        <v>12</v>
      </c>
      <c r="K144" s="1" t="s">
        <v>12</v>
      </c>
    </row>
    <row r="145" spans="1:11">
      <c r="A145" s="23"/>
      <c r="B145" s="13"/>
      <c r="C145" s="8" t="s">
        <v>18</v>
      </c>
      <c r="D145" s="2">
        <v>615000</v>
      </c>
      <c r="E145" s="1" t="s">
        <v>12</v>
      </c>
      <c r="F145" s="1" t="s">
        <v>12</v>
      </c>
      <c r="G145" s="1" t="s">
        <v>12</v>
      </c>
      <c r="H145" s="2">
        <v>45070</v>
      </c>
      <c r="I145" s="3">
        <f t="shared" ref="I145" si="45">H145/D145</f>
        <v>7.3284552845528456E-2</v>
      </c>
      <c r="J145" s="1" t="s">
        <v>12</v>
      </c>
      <c r="K145" s="1" t="s">
        <v>12</v>
      </c>
    </row>
    <row r="146" spans="1:11" ht="15" customHeight="1">
      <c r="A146" s="11" t="s">
        <v>80</v>
      </c>
      <c r="B146" s="11" t="s">
        <v>39</v>
      </c>
      <c r="C146" s="7" t="s">
        <v>11</v>
      </c>
      <c r="D146" s="1">
        <f>D147+D149+D151</f>
        <v>11998190.699999999</v>
      </c>
      <c r="E146" s="1">
        <f>E147+E149</f>
        <v>12000390.699999999</v>
      </c>
      <c r="F146" s="1">
        <f>F147+F149</f>
        <v>8849715.1640000008</v>
      </c>
      <c r="G146" s="1">
        <f>G147+G149</f>
        <v>3367987.6590000005</v>
      </c>
      <c r="H146" s="1">
        <f>H147+H149</f>
        <v>3394147.9239999996</v>
      </c>
      <c r="I146" s="4">
        <f>H146/D146</f>
        <v>0.28288831281869858</v>
      </c>
      <c r="J146" s="4">
        <f>G146/E146</f>
        <v>0.28065650054210323</v>
      </c>
      <c r="K146" s="4">
        <f>G146/F146</f>
        <v>0.38057582606734391</v>
      </c>
    </row>
    <row r="147" spans="1:11">
      <c r="A147" s="12"/>
      <c r="B147" s="12"/>
      <c r="C147" s="8" t="s">
        <v>13</v>
      </c>
      <c r="D147" s="2">
        <f>D162+D211+D232+D288+D295+D302+D309+D316+D323+D330+D337+D344</f>
        <v>9307903.1999999993</v>
      </c>
      <c r="E147" s="2">
        <f>E162+E211+E232+E288+E295+E302+E309+E316+E323+E330+E337+E344</f>
        <v>9310903.1999999993</v>
      </c>
      <c r="F147" s="2">
        <f>F162+F211+F232+F288+F295+F302+F309+F316+F323+F330+F337+F344</f>
        <v>8849715.1640000008</v>
      </c>
      <c r="G147" s="2">
        <f>G162+G211+G232+G288+G295+G302+G309+G316+G323+G330+G337+G344</f>
        <v>3027968.9830000005</v>
      </c>
      <c r="H147" s="2">
        <f>H162+H211+H232+H288+H295+H302+H309+H316+H323+H330+H337+H344</f>
        <v>3054129.2479999997</v>
      </c>
      <c r="I147" s="3">
        <f>H147/D147</f>
        <v>0.32812215408514345</v>
      </c>
      <c r="J147" s="3">
        <f>G147/E147</f>
        <v>0.32520679443858902</v>
      </c>
      <c r="K147" s="3">
        <f>G147/F147</f>
        <v>0.34215440010064491</v>
      </c>
    </row>
    <row r="148" spans="1:11" ht="15" customHeight="1">
      <c r="A148" s="12"/>
      <c r="B148" s="12"/>
      <c r="C148" s="8" t="s">
        <v>14</v>
      </c>
      <c r="D148" s="2"/>
      <c r="E148" s="2"/>
      <c r="F148" s="2"/>
      <c r="G148" s="2"/>
      <c r="H148" s="2"/>
      <c r="I148" s="3"/>
      <c r="J148" s="3"/>
      <c r="K148" s="3"/>
    </row>
    <row r="149" spans="1:11">
      <c r="A149" s="12"/>
      <c r="B149" s="12"/>
      <c r="C149" s="8" t="s">
        <v>15</v>
      </c>
      <c r="D149" s="2">
        <f>D164</f>
        <v>2689487.5</v>
      </c>
      <c r="E149" s="2">
        <f t="shared" ref="E149:H149" si="46">E164</f>
        <v>2689487.5</v>
      </c>
      <c r="F149" s="2"/>
      <c r="G149" s="2">
        <f t="shared" si="46"/>
        <v>340018.67599999998</v>
      </c>
      <c r="H149" s="2">
        <f t="shared" si="46"/>
        <v>340018.67599999998</v>
      </c>
      <c r="I149" s="3">
        <f>H149/D149</f>
        <v>0.12642508135843725</v>
      </c>
      <c r="J149" s="3"/>
      <c r="K149" s="3"/>
    </row>
    <row r="150" spans="1:11" ht="15" customHeight="1">
      <c r="A150" s="12"/>
      <c r="B150" s="12"/>
      <c r="C150" s="8" t="s">
        <v>16</v>
      </c>
      <c r="D150" s="2"/>
      <c r="E150" s="2"/>
      <c r="F150" s="2"/>
      <c r="G150" s="2"/>
      <c r="H150" s="2"/>
      <c r="I150" s="3"/>
      <c r="J150" s="3"/>
      <c r="K150" s="3"/>
    </row>
    <row r="151" spans="1:11">
      <c r="A151" s="12"/>
      <c r="B151" s="12"/>
      <c r="C151" s="8" t="s">
        <v>17</v>
      </c>
      <c r="D151" s="2">
        <f>D166+D306+D313+D320+D327+D334+D341+D348</f>
        <v>800</v>
      </c>
      <c r="E151" s="1" t="s">
        <v>12</v>
      </c>
      <c r="F151" s="1" t="s">
        <v>12</v>
      </c>
      <c r="G151" s="1" t="s">
        <v>12</v>
      </c>
      <c r="H151" s="2">
        <f>H166+H306+H313+H320+H327+H334+H341+H348</f>
        <v>100</v>
      </c>
      <c r="I151" s="3">
        <f t="shared" ref="I151" si="47">H151/D151</f>
        <v>0.125</v>
      </c>
      <c r="J151" s="4" t="s">
        <v>12</v>
      </c>
      <c r="K151" s="4" t="s">
        <v>12</v>
      </c>
    </row>
    <row r="152" spans="1:11">
      <c r="A152" s="12"/>
      <c r="B152" s="13"/>
      <c r="C152" s="8" t="s">
        <v>18</v>
      </c>
      <c r="D152" s="2"/>
      <c r="E152" s="1" t="s">
        <v>12</v>
      </c>
      <c r="F152" s="1" t="s">
        <v>12</v>
      </c>
      <c r="G152" s="1" t="s">
        <v>12</v>
      </c>
      <c r="H152" s="1"/>
      <c r="I152" s="1"/>
      <c r="J152" s="4" t="s">
        <v>12</v>
      </c>
      <c r="K152" s="4" t="s">
        <v>12</v>
      </c>
    </row>
    <row r="153" spans="1:11">
      <c r="A153" s="12"/>
      <c r="B153" s="45" t="s">
        <v>62</v>
      </c>
      <c r="C153" s="46"/>
      <c r="D153" s="46"/>
      <c r="E153" s="46"/>
      <c r="F153" s="46"/>
      <c r="G153" s="46"/>
      <c r="H153" s="46"/>
      <c r="I153" s="46"/>
      <c r="J153" s="46"/>
      <c r="K153" s="47"/>
    </row>
    <row r="154" spans="1:11">
      <c r="A154" s="12"/>
      <c r="B154" s="48"/>
      <c r="C154" s="7" t="s">
        <v>11</v>
      </c>
      <c r="D154" s="1">
        <f>D155+D157+D159</f>
        <v>5635177.0999999996</v>
      </c>
      <c r="E154" s="1">
        <f>E155+E157</f>
        <v>5751620.4000000004</v>
      </c>
      <c r="F154" s="1">
        <f>F155+F157</f>
        <v>2815318.4640000002</v>
      </c>
      <c r="G154" s="49">
        <f>G155+G157</f>
        <v>946432.12899999996</v>
      </c>
      <c r="H154" s="49">
        <f>H155+H157+H159</f>
        <v>1035669.1579999999</v>
      </c>
      <c r="I154" s="4">
        <f>H154/D154</f>
        <v>0.18378644355294529</v>
      </c>
      <c r="J154" s="4">
        <f>G154/E154</f>
        <v>0.16455052023252437</v>
      </c>
      <c r="K154" s="4">
        <f>G154/F154</f>
        <v>0.3361723162413785</v>
      </c>
    </row>
    <row r="155" spans="1:11">
      <c r="A155" s="12"/>
      <c r="B155" s="48"/>
      <c r="C155" s="8" t="s">
        <v>13</v>
      </c>
      <c r="D155" s="2">
        <f>D162</f>
        <v>2945489.6</v>
      </c>
      <c r="E155" s="2">
        <f>E162</f>
        <v>3062132.9</v>
      </c>
      <c r="F155" s="2">
        <f>F162</f>
        <v>2815318.4640000002</v>
      </c>
      <c r="G155" s="2">
        <f t="shared" ref="G155:H155" si="48">G162</f>
        <v>606413.45299999998</v>
      </c>
      <c r="H155" s="2">
        <f t="shared" si="48"/>
        <v>695550.48199999996</v>
      </c>
      <c r="I155" s="3">
        <f>H155/D155</f>
        <v>0.23614087179258753</v>
      </c>
      <c r="J155" s="3">
        <f>G155/E155</f>
        <v>0.19803629457101618</v>
      </c>
      <c r="K155" s="3">
        <f>G155/F155</f>
        <v>0.2153978176019237</v>
      </c>
    </row>
    <row r="156" spans="1:11" ht="24">
      <c r="A156" s="12"/>
      <c r="B156" s="48"/>
      <c r="C156" s="8" t="s">
        <v>14</v>
      </c>
      <c r="D156" s="2"/>
      <c r="E156" s="1"/>
      <c r="F156" s="1"/>
      <c r="G156" s="1"/>
      <c r="H156" s="1"/>
      <c r="I156" s="3"/>
      <c r="J156" s="4"/>
      <c r="K156" s="4"/>
    </row>
    <row r="157" spans="1:11">
      <c r="A157" s="12"/>
      <c r="B157" s="48"/>
      <c r="C157" s="8" t="s">
        <v>15</v>
      </c>
      <c r="D157" s="2">
        <f>D164</f>
        <v>2689487.5</v>
      </c>
      <c r="E157" s="2">
        <f>E164</f>
        <v>2689487.5</v>
      </c>
      <c r="F157" s="1"/>
      <c r="G157" s="2">
        <f t="shared" ref="G157:H157" si="49">G164</f>
        <v>340018.67599999998</v>
      </c>
      <c r="H157" s="2">
        <f t="shared" si="49"/>
        <v>340018.67599999998</v>
      </c>
      <c r="I157" s="3">
        <f>H157/D157</f>
        <v>0.12642508135843725</v>
      </c>
      <c r="J157" s="3">
        <f>G157/E157</f>
        <v>0.12642508135843725</v>
      </c>
      <c r="K157" s="3"/>
    </row>
    <row r="158" spans="1:11" ht="24">
      <c r="A158" s="12"/>
      <c r="B158" s="48"/>
      <c r="C158" s="8" t="s">
        <v>16</v>
      </c>
      <c r="D158" s="2"/>
      <c r="E158" s="1"/>
      <c r="F158" s="1"/>
      <c r="G158" s="1"/>
      <c r="H158" s="1"/>
      <c r="I158" s="3"/>
      <c r="J158" s="4"/>
      <c r="K158" s="4"/>
    </row>
    <row r="159" spans="1:11">
      <c r="A159" s="12"/>
      <c r="B159" s="48"/>
      <c r="C159" s="8" t="s">
        <v>17</v>
      </c>
      <c r="D159" s="2">
        <f>D166</f>
        <v>200</v>
      </c>
      <c r="E159" s="1" t="s">
        <v>12</v>
      </c>
      <c r="F159" s="1" t="s">
        <v>12</v>
      </c>
      <c r="G159" s="1" t="s">
        <v>12</v>
      </c>
      <c r="H159" s="2">
        <f>H166</f>
        <v>100</v>
      </c>
      <c r="I159" s="3">
        <f t="shared" ref="I159" si="50">H159/D159</f>
        <v>0.5</v>
      </c>
      <c r="J159" s="4" t="s">
        <v>12</v>
      </c>
      <c r="K159" s="4" t="s">
        <v>12</v>
      </c>
    </row>
    <row r="160" spans="1:11">
      <c r="A160" s="13"/>
      <c r="B160" s="48"/>
      <c r="C160" s="8" t="s">
        <v>18</v>
      </c>
      <c r="D160" s="2"/>
      <c r="E160" s="1" t="s">
        <v>12</v>
      </c>
      <c r="F160" s="1" t="s">
        <v>12</v>
      </c>
      <c r="G160" s="1" t="s">
        <v>12</v>
      </c>
      <c r="H160" s="1"/>
      <c r="I160" s="1"/>
      <c r="J160" s="4" t="s">
        <v>12</v>
      </c>
      <c r="K160" s="4" t="s">
        <v>12</v>
      </c>
    </row>
    <row r="161" spans="1:11">
      <c r="A161" s="11" t="s">
        <v>84</v>
      </c>
      <c r="B161" s="11" t="s">
        <v>39</v>
      </c>
      <c r="C161" s="7" t="s">
        <v>11</v>
      </c>
      <c r="D161" s="1">
        <f>D162+D164+D166</f>
        <v>5635177.0999999996</v>
      </c>
      <c r="E161" s="1">
        <f>E162+E164</f>
        <v>5751620.4000000004</v>
      </c>
      <c r="F161" s="1">
        <f>F162+F164</f>
        <v>2815318.4640000002</v>
      </c>
      <c r="G161" s="1">
        <f>G162+G164</f>
        <v>946432.12899999996</v>
      </c>
      <c r="H161" s="1">
        <f>H162+H164+H166</f>
        <v>1035669.1579999999</v>
      </c>
      <c r="I161" s="4">
        <f>H161/D161</f>
        <v>0.18378644355294529</v>
      </c>
      <c r="J161" s="4">
        <f>G161/E161</f>
        <v>0.16455052023252437</v>
      </c>
      <c r="K161" s="4">
        <f>G161/F161</f>
        <v>0.3361723162413785</v>
      </c>
    </row>
    <row r="162" spans="1:11">
      <c r="A162" s="12"/>
      <c r="B162" s="12"/>
      <c r="C162" s="8" t="s">
        <v>13</v>
      </c>
      <c r="D162" s="2">
        <f>D169+D204</f>
        <v>2945489.6</v>
      </c>
      <c r="E162" s="2">
        <f>E169+E204</f>
        <v>3062132.9</v>
      </c>
      <c r="F162" s="2">
        <f>F169+F204</f>
        <v>2815318.4640000002</v>
      </c>
      <c r="G162" s="2">
        <f t="shared" ref="G162:H162" si="51">G169+G204</f>
        <v>606413.45299999998</v>
      </c>
      <c r="H162" s="2">
        <f t="shared" si="51"/>
        <v>695550.48199999996</v>
      </c>
      <c r="I162" s="3">
        <f>H162/D162</f>
        <v>0.23614087179258753</v>
      </c>
      <c r="J162" s="3">
        <f>G162/E162</f>
        <v>0.19803629457101618</v>
      </c>
      <c r="K162" s="3">
        <f>G162/F162</f>
        <v>0.2153978176019237</v>
      </c>
    </row>
    <row r="163" spans="1:11" ht="24">
      <c r="A163" s="12"/>
      <c r="B163" s="12"/>
      <c r="C163" s="8" t="s">
        <v>14</v>
      </c>
      <c r="D163" s="2"/>
      <c r="E163" s="1"/>
      <c r="F163" s="1"/>
      <c r="G163" s="1"/>
      <c r="H163" s="1"/>
      <c r="I163" s="3"/>
      <c r="J163" s="4"/>
      <c r="K163" s="4"/>
    </row>
    <row r="164" spans="1:11">
      <c r="A164" s="12"/>
      <c r="B164" s="12"/>
      <c r="C164" s="8" t="s">
        <v>15</v>
      </c>
      <c r="D164" s="2">
        <f>D171+D206</f>
        <v>2689487.5</v>
      </c>
      <c r="E164" s="2">
        <f>E171+E206</f>
        <v>2689487.5</v>
      </c>
      <c r="F164" s="1"/>
      <c r="G164" s="2">
        <f t="shared" ref="G164:H164" si="52">G171+G206</f>
        <v>340018.67599999998</v>
      </c>
      <c r="H164" s="2">
        <f t="shared" si="52"/>
        <v>340018.67599999998</v>
      </c>
      <c r="I164" s="3">
        <f>H164/D164</f>
        <v>0.12642508135843725</v>
      </c>
      <c r="J164" s="3">
        <f>G164/E164</f>
        <v>0.12642508135843725</v>
      </c>
      <c r="K164" s="3"/>
    </row>
    <row r="165" spans="1:11" ht="24">
      <c r="A165" s="12"/>
      <c r="B165" s="12"/>
      <c r="C165" s="8" t="s">
        <v>16</v>
      </c>
      <c r="D165" s="2"/>
      <c r="E165" s="1"/>
      <c r="F165" s="1"/>
      <c r="G165" s="1"/>
      <c r="H165" s="1"/>
      <c r="I165" s="3"/>
      <c r="J165" s="4"/>
      <c r="K165" s="4"/>
    </row>
    <row r="166" spans="1:11">
      <c r="A166" s="12"/>
      <c r="B166" s="12"/>
      <c r="C166" s="8" t="s">
        <v>17</v>
      </c>
      <c r="D166" s="2">
        <f>D173+D208</f>
        <v>200</v>
      </c>
      <c r="E166" s="1" t="s">
        <v>12</v>
      </c>
      <c r="F166" s="1" t="s">
        <v>12</v>
      </c>
      <c r="G166" s="1" t="s">
        <v>12</v>
      </c>
      <c r="H166" s="2">
        <f>H173+H208</f>
        <v>100</v>
      </c>
      <c r="I166" s="3">
        <f t="shared" ref="I166" si="53">H166/D166</f>
        <v>0.5</v>
      </c>
      <c r="J166" s="4" t="s">
        <v>12</v>
      </c>
      <c r="K166" s="4" t="s">
        <v>12</v>
      </c>
    </row>
    <row r="167" spans="1:11">
      <c r="A167" s="13"/>
      <c r="B167" s="12"/>
      <c r="C167" s="8" t="s">
        <v>18</v>
      </c>
      <c r="D167" s="2"/>
      <c r="E167" s="1" t="s">
        <v>12</v>
      </c>
      <c r="F167" s="1" t="s">
        <v>12</v>
      </c>
      <c r="G167" s="1" t="s">
        <v>12</v>
      </c>
      <c r="H167" s="1"/>
      <c r="I167" s="1"/>
      <c r="J167" s="4" t="s">
        <v>12</v>
      </c>
      <c r="K167" s="4" t="s">
        <v>12</v>
      </c>
    </row>
    <row r="168" spans="1:11" ht="15" customHeight="1">
      <c r="A168" s="11" t="s">
        <v>75</v>
      </c>
      <c r="B168" s="12"/>
      <c r="C168" s="7" t="s">
        <v>11</v>
      </c>
      <c r="D168" s="1">
        <f>D169+D171+D173</f>
        <v>5516177.0999999996</v>
      </c>
      <c r="E168" s="1">
        <f>E169+E171</f>
        <v>5632620.4000000004</v>
      </c>
      <c r="F168" s="1">
        <f>F169+F171</f>
        <v>2815318.4640000002</v>
      </c>
      <c r="G168" s="1">
        <f>G169+G171</f>
        <v>946432.12899999996</v>
      </c>
      <c r="H168" s="1">
        <f>H169+H171+H173</f>
        <v>1035669.1579999999</v>
      </c>
      <c r="I168" s="4">
        <f>H168/D168</f>
        <v>0.18775125222139805</v>
      </c>
      <c r="J168" s="4">
        <f>G168/E168</f>
        <v>0.16802696822956503</v>
      </c>
      <c r="K168" s="4">
        <f>G168/F168</f>
        <v>0.3361723162413785</v>
      </c>
    </row>
    <row r="169" spans="1:11">
      <c r="A169" s="12"/>
      <c r="B169" s="12"/>
      <c r="C169" s="8" t="s">
        <v>13</v>
      </c>
      <c r="D169" s="2">
        <f>D176+D183+D190+D197</f>
        <v>2826489.6</v>
      </c>
      <c r="E169" s="2">
        <f t="shared" ref="E169:H169" si="54">E176+E183+E190+E197</f>
        <v>2943132.9</v>
      </c>
      <c r="F169" s="2">
        <f t="shared" si="54"/>
        <v>2815318.4640000002</v>
      </c>
      <c r="G169" s="2">
        <f t="shared" si="54"/>
        <v>606413.45299999998</v>
      </c>
      <c r="H169" s="2">
        <f t="shared" si="54"/>
        <v>695550.48199999996</v>
      </c>
      <c r="I169" s="3">
        <f>H169/D169</f>
        <v>0.2460828024981942</v>
      </c>
      <c r="J169" s="3">
        <f>G169/E169</f>
        <v>0.20604351675726229</v>
      </c>
      <c r="K169" s="3">
        <f>G169/F169</f>
        <v>0.2153978176019237</v>
      </c>
    </row>
    <row r="170" spans="1:11" ht="24">
      <c r="A170" s="12"/>
      <c r="B170" s="12"/>
      <c r="C170" s="8" t="s">
        <v>14</v>
      </c>
      <c r="D170" s="2"/>
      <c r="E170" s="1"/>
      <c r="F170" s="1"/>
      <c r="G170" s="1"/>
      <c r="H170" s="1"/>
      <c r="I170" s="3"/>
      <c r="J170" s="4"/>
      <c r="K170" s="4"/>
    </row>
    <row r="171" spans="1:11">
      <c r="A171" s="12"/>
      <c r="B171" s="12"/>
      <c r="C171" s="8" t="s">
        <v>15</v>
      </c>
      <c r="D171" s="2">
        <f>D178+D185+D192+D199</f>
        <v>2689487.5</v>
      </c>
      <c r="E171" s="2">
        <f>E178+E185+E192+E199</f>
        <v>2689487.5</v>
      </c>
      <c r="F171" s="1"/>
      <c r="G171" s="2">
        <f t="shared" ref="G171:H171" si="55">G178+G185+G192+G199</f>
        <v>340018.67599999998</v>
      </c>
      <c r="H171" s="2">
        <f t="shared" si="55"/>
        <v>340018.67599999998</v>
      </c>
      <c r="I171" s="3">
        <f>H171/D171</f>
        <v>0.12642508135843725</v>
      </c>
      <c r="J171" s="3">
        <f>G171/E171</f>
        <v>0.12642508135843725</v>
      </c>
      <c r="K171" s="3"/>
    </row>
    <row r="172" spans="1:11" ht="24">
      <c r="A172" s="12"/>
      <c r="B172" s="12"/>
      <c r="C172" s="8" t="s">
        <v>16</v>
      </c>
      <c r="D172" s="2"/>
      <c r="E172" s="1"/>
      <c r="F172" s="1"/>
      <c r="G172" s="1"/>
      <c r="H172" s="1"/>
      <c r="I172" s="3"/>
      <c r="J172" s="4"/>
      <c r="K172" s="4"/>
    </row>
    <row r="173" spans="1:11">
      <c r="A173" s="12"/>
      <c r="B173" s="12"/>
      <c r="C173" s="8" t="s">
        <v>17</v>
      </c>
      <c r="D173" s="2">
        <f>D180+D187+D194+D201</f>
        <v>200</v>
      </c>
      <c r="E173" s="1" t="s">
        <v>12</v>
      </c>
      <c r="F173" s="1" t="s">
        <v>12</v>
      </c>
      <c r="G173" s="1" t="s">
        <v>12</v>
      </c>
      <c r="H173" s="2">
        <f>H180+H187+H194+H201</f>
        <v>100</v>
      </c>
      <c r="I173" s="3">
        <f t="shared" ref="I173" si="56">H173/D173</f>
        <v>0.5</v>
      </c>
      <c r="J173" s="4" t="s">
        <v>12</v>
      </c>
      <c r="K173" s="4" t="s">
        <v>12</v>
      </c>
    </row>
    <row r="174" spans="1:11">
      <c r="A174" s="13"/>
      <c r="B174" s="12"/>
      <c r="C174" s="8" t="s">
        <v>18</v>
      </c>
      <c r="D174" s="2"/>
      <c r="E174" s="1" t="s">
        <v>12</v>
      </c>
      <c r="F174" s="1" t="s">
        <v>12</v>
      </c>
      <c r="G174" s="1" t="s">
        <v>12</v>
      </c>
      <c r="H174" s="1"/>
      <c r="I174" s="1"/>
      <c r="J174" s="4" t="s">
        <v>12</v>
      </c>
      <c r="K174" s="4" t="s">
        <v>12</v>
      </c>
    </row>
    <row r="175" spans="1:11">
      <c r="A175" s="11" t="s">
        <v>63</v>
      </c>
      <c r="B175" s="12"/>
      <c r="C175" s="7" t="s">
        <v>11</v>
      </c>
      <c r="D175" s="1">
        <f>D176+D178</f>
        <v>2852840.5</v>
      </c>
      <c r="E175" s="1">
        <f t="shared" ref="E175:F175" si="57">E176+E178</f>
        <v>2969483.8</v>
      </c>
      <c r="F175" s="1">
        <f t="shared" si="57"/>
        <v>1566181.8640000001</v>
      </c>
      <c r="G175" s="1">
        <f>G176+G178</f>
        <v>348854.44300000003</v>
      </c>
      <c r="H175" s="1">
        <f>H176+H178+H180</f>
        <v>433699.54200000002</v>
      </c>
      <c r="I175" s="4">
        <f>H175/D175</f>
        <v>0.15202376087972672</v>
      </c>
      <c r="J175" s="4">
        <f>G175/E175</f>
        <v>0.11747982696521195</v>
      </c>
      <c r="K175" s="4">
        <f>G175/F175</f>
        <v>0.22274197589610195</v>
      </c>
    </row>
    <row r="176" spans="1:11">
      <c r="A176" s="12"/>
      <c r="B176" s="12"/>
      <c r="C176" s="8" t="s">
        <v>13</v>
      </c>
      <c r="D176" s="2">
        <v>1577353</v>
      </c>
      <c r="E176" s="2">
        <v>1693996.3</v>
      </c>
      <c r="F176" s="2">
        <v>1566181.8640000001</v>
      </c>
      <c r="G176" s="2">
        <v>298876.40100000001</v>
      </c>
      <c r="H176" s="2">
        <v>383721.5</v>
      </c>
      <c r="I176" s="3">
        <f>H176/D176</f>
        <v>0.24326926185831579</v>
      </c>
      <c r="J176" s="3">
        <f>G176/E176</f>
        <v>0.1764327354197881</v>
      </c>
      <c r="K176" s="3">
        <f>G176/F176</f>
        <v>0.19083122328889388</v>
      </c>
    </row>
    <row r="177" spans="1:12" ht="24">
      <c r="A177" s="12"/>
      <c r="B177" s="12"/>
      <c r="C177" s="8" t="s">
        <v>14</v>
      </c>
      <c r="D177" s="2"/>
      <c r="E177" s="2"/>
      <c r="F177" s="1"/>
      <c r="G177" s="1"/>
      <c r="H177" s="1"/>
      <c r="I177" s="3"/>
      <c r="J177" s="4"/>
      <c r="K177" s="4"/>
    </row>
    <row r="178" spans="1:12">
      <c r="A178" s="12"/>
      <c r="B178" s="12"/>
      <c r="C178" s="8" t="s">
        <v>15</v>
      </c>
      <c r="D178" s="2">
        <v>1275487.5</v>
      </c>
      <c r="E178" s="2">
        <v>1275487.5</v>
      </c>
      <c r="F178" s="1"/>
      <c r="G178" s="2">
        <v>49978.042000000001</v>
      </c>
      <c r="H178" s="2">
        <v>49978.042000000001</v>
      </c>
      <c r="I178" s="3">
        <f>H178/D178</f>
        <v>3.9183482393986613E-2</v>
      </c>
      <c r="J178" s="3">
        <f>G178/E178</f>
        <v>3.9183482393986613E-2</v>
      </c>
      <c r="K178" s="4"/>
    </row>
    <row r="179" spans="1:12" ht="24">
      <c r="A179" s="12"/>
      <c r="B179" s="12"/>
      <c r="C179" s="8" t="s">
        <v>16</v>
      </c>
      <c r="D179" s="2"/>
      <c r="E179" s="1"/>
      <c r="F179" s="1"/>
      <c r="G179" s="1"/>
      <c r="H179" s="1"/>
      <c r="I179" s="3"/>
      <c r="J179" s="4"/>
      <c r="K179" s="4"/>
    </row>
    <row r="180" spans="1:12">
      <c r="A180" s="12"/>
      <c r="B180" s="12"/>
      <c r="C180" s="8" t="s">
        <v>17</v>
      </c>
      <c r="D180" s="2"/>
      <c r="E180" s="1" t="s">
        <v>12</v>
      </c>
      <c r="F180" s="1" t="s">
        <v>12</v>
      </c>
      <c r="G180" s="1" t="s">
        <v>12</v>
      </c>
      <c r="H180" s="1"/>
      <c r="I180" s="3"/>
      <c r="J180" s="4" t="s">
        <v>12</v>
      </c>
      <c r="K180" s="4" t="s">
        <v>12</v>
      </c>
    </row>
    <row r="181" spans="1:12">
      <c r="A181" s="13"/>
      <c r="B181" s="12"/>
      <c r="C181" s="8" t="s">
        <v>18</v>
      </c>
      <c r="D181" s="2"/>
      <c r="E181" s="1" t="s">
        <v>12</v>
      </c>
      <c r="F181" s="1" t="s">
        <v>12</v>
      </c>
      <c r="G181" s="1" t="s">
        <v>12</v>
      </c>
      <c r="H181" s="1"/>
      <c r="I181" s="1"/>
      <c r="J181" s="4" t="s">
        <v>12</v>
      </c>
      <c r="K181" s="4" t="s">
        <v>12</v>
      </c>
    </row>
    <row r="182" spans="1:12">
      <c r="A182" s="11" t="s">
        <v>64</v>
      </c>
      <c r="B182" s="12"/>
      <c r="C182" s="7" t="s">
        <v>11</v>
      </c>
      <c r="D182" s="1">
        <f>D183+D187</f>
        <v>1000000</v>
      </c>
      <c r="E182" s="1">
        <f>E183</f>
        <v>999900</v>
      </c>
      <c r="F182" s="1">
        <f>F183</f>
        <v>999900</v>
      </c>
      <c r="G182" s="1">
        <f>G183</f>
        <v>199900</v>
      </c>
      <c r="H182" s="1">
        <f>H183+H187</f>
        <v>204311.2</v>
      </c>
      <c r="I182" s="4">
        <f>H182/D182</f>
        <v>0.2043112</v>
      </c>
      <c r="J182" s="4">
        <f>G182/E182</f>
        <v>0.19991999199919991</v>
      </c>
      <c r="K182" s="4">
        <f>G182/F182</f>
        <v>0.19991999199919991</v>
      </c>
      <c r="L182" s="50"/>
    </row>
    <row r="183" spans="1:12">
      <c r="A183" s="12"/>
      <c r="B183" s="12"/>
      <c r="C183" s="8" t="s">
        <v>13</v>
      </c>
      <c r="D183" s="2">
        <v>999900</v>
      </c>
      <c r="E183" s="2">
        <v>999900</v>
      </c>
      <c r="F183" s="2">
        <v>999900</v>
      </c>
      <c r="G183" s="2">
        <v>199900</v>
      </c>
      <c r="H183" s="2">
        <f>199900+4311.2</f>
        <v>204211.20000000001</v>
      </c>
      <c r="I183" s="3">
        <f>H183/D183</f>
        <v>0.20423162316231624</v>
      </c>
      <c r="J183" s="3">
        <f>G183/E183</f>
        <v>0.19991999199919991</v>
      </c>
      <c r="K183" s="3">
        <f>G183/F183</f>
        <v>0.19991999199919991</v>
      </c>
      <c r="L183" s="50"/>
    </row>
    <row r="184" spans="1:12" ht="24">
      <c r="A184" s="12"/>
      <c r="B184" s="12"/>
      <c r="C184" s="8" t="s">
        <v>14</v>
      </c>
      <c r="D184" s="2"/>
      <c r="E184" s="2"/>
      <c r="F184" s="1"/>
      <c r="G184" s="1"/>
      <c r="H184" s="1"/>
      <c r="I184" s="3"/>
      <c r="J184" s="4"/>
      <c r="K184" s="4"/>
    </row>
    <row r="185" spans="1:12">
      <c r="A185" s="12"/>
      <c r="B185" s="12"/>
      <c r="C185" s="8" t="s">
        <v>15</v>
      </c>
      <c r="D185" s="2"/>
      <c r="E185" s="2"/>
      <c r="F185" s="1"/>
      <c r="G185" s="1"/>
      <c r="H185" s="1"/>
      <c r="I185" s="3"/>
      <c r="J185" s="3"/>
      <c r="K185" s="4"/>
    </row>
    <row r="186" spans="1:12" ht="24">
      <c r="A186" s="12"/>
      <c r="B186" s="12"/>
      <c r="C186" s="8" t="s">
        <v>16</v>
      </c>
      <c r="D186" s="2"/>
      <c r="E186" s="2"/>
      <c r="F186" s="1"/>
      <c r="G186" s="1"/>
      <c r="H186" s="1"/>
      <c r="I186" s="3"/>
      <c r="J186" s="4"/>
      <c r="K186" s="4"/>
    </row>
    <row r="187" spans="1:12">
      <c r="A187" s="12"/>
      <c r="B187" s="12"/>
      <c r="C187" s="8" t="s">
        <v>17</v>
      </c>
      <c r="D187" s="2">
        <v>100</v>
      </c>
      <c r="E187" s="1" t="s">
        <v>12</v>
      </c>
      <c r="F187" s="1" t="s">
        <v>12</v>
      </c>
      <c r="G187" s="1" t="s">
        <v>12</v>
      </c>
      <c r="H187" s="2">
        <v>100</v>
      </c>
      <c r="I187" s="3">
        <f t="shared" ref="I187" si="58">H187/D187</f>
        <v>1</v>
      </c>
      <c r="J187" s="4" t="s">
        <v>12</v>
      </c>
      <c r="K187" s="4" t="s">
        <v>12</v>
      </c>
    </row>
    <row r="188" spans="1:12">
      <c r="A188" s="13"/>
      <c r="B188" s="12"/>
      <c r="C188" s="8" t="s">
        <v>18</v>
      </c>
      <c r="D188" s="2"/>
      <c r="E188" s="1" t="s">
        <v>12</v>
      </c>
      <c r="F188" s="1" t="s">
        <v>12</v>
      </c>
      <c r="G188" s="1" t="s">
        <v>12</v>
      </c>
      <c r="H188" s="1"/>
      <c r="I188" s="1"/>
      <c r="J188" s="4" t="s">
        <v>12</v>
      </c>
      <c r="K188" s="4" t="s">
        <v>12</v>
      </c>
    </row>
    <row r="189" spans="1:12">
      <c r="A189" s="11" t="s">
        <v>65</v>
      </c>
      <c r="B189" s="12"/>
      <c r="C189" s="7" t="s">
        <v>11</v>
      </c>
      <c r="D189" s="1">
        <f>D192+D194</f>
        <v>300000</v>
      </c>
      <c r="E189" s="1">
        <f>E192</f>
        <v>299900</v>
      </c>
      <c r="F189" s="1">
        <f>F192</f>
        <v>0</v>
      </c>
      <c r="G189" s="1">
        <f>G192</f>
        <v>54255.998</v>
      </c>
      <c r="H189" s="1">
        <f>H192+H194</f>
        <v>54255.998</v>
      </c>
      <c r="I189" s="4">
        <f>H189/D189</f>
        <v>0.18085332666666668</v>
      </c>
      <c r="J189" s="4">
        <f>G189/E189</f>
        <v>0.18091363121040346</v>
      </c>
      <c r="K189" s="4"/>
    </row>
    <row r="190" spans="1:12">
      <c r="A190" s="12"/>
      <c r="B190" s="12"/>
      <c r="C190" s="8" t="s">
        <v>13</v>
      </c>
      <c r="D190" s="2"/>
      <c r="E190" s="2"/>
      <c r="F190" s="2"/>
      <c r="G190" s="1"/>
      <c r="H190" s="1"/>
      <c r="I190" s="3"/>
      <c r="J190" s="4"/>
      <c r="K190" s="4"/>
    </row>
    <row r="191" spans="1:12" ht="24">
      <c r="A191" s="12"/>
      <c r="B191" s="12"/>
      <c r="C191" s="8" t="s">
        <v>14</v>
      </c>
      <c r="D191" s="2"/>
      <c r="E191" s="2"/>
      <c r="F191" s="2"/>
      <c r="G191" s="1"/>
      <c r="H191" s="1"/>
      <c r="I191" s="3"/>
      <c r="J191" s="4"/>
      <c r="K191" s="4"/>
    </row>
    <row r="192" spans="1:12">
      <c r="A192" s="12"/>
      <c r="B192" s="12"/>
      <c r="C192" s="8" t="s">
        <v>15</v>
      </c>
      <c r="D192" s="2">
        <v>299900</v>
      </c>
      <c r="E192" s="2">
        <v>299900</v>
      </c>
      <c r="F192" s="1"/>
      <c r="G192" s="2">
        <v>54255.998</v>
      </c>
      <c r="H192" s="2">
        <v>54255.998</v>
      </c>
      <c r="I192" s="3">
        <f>H192/D192</f>
        <v>0.18091363121040346</v>
      </c>
      <c r="J192" s="3">
        <f>G192/E192</f>
        <v>0.18091363121040346</v>
      </c>
      <c r="K192" s="4"/>
    </row>
    <row r="193" spans="1:11" ht="24">
      <c r="A193" s="12"/>
      <c r="B193" s="12"/>
      <c r="C193" s="8" t="s">
        <v>16</v>
      </c>
      <c r="D193" s="2"/>
      <c r="E193" s="2"/>
      <c r="F193" s="2"/>
      <c r="G193" s="1"/>
      <c r="H193" s="1"/>
      <c r="I193" s="3"/>
      <c r="J193" s="4"/>
      <c r="K193" s="4"/>
    </row>
    <row r="194" spans="1:11">
      <c r="A194" s="12"/>
      <c r="B194" s="12"/>
      <c r="C194" s="8" t="s">
        <v>17</v>
      </c>
      <c r="D194" s="2">
        <v>100</v>
      </c>
      <c r="E194" s="1" t="s">
        <v>12</v>
      </c>
      <c r="F194" s="1" t="s">
        <v>12</v>
      </c>
      <c r="G194" s="1" t="s">
        <v>12</v>
      </c>
      <c r="H194" s="1"/>
      <c r="I194" s="3">
        <f t="shared" ref="I194" si="59">H194/D194</f>
        <v>0</v>
      </c>
      <c r="J194" s="4" t="s">
        <v>12</v>
      </c>
      <c r="K194" s="4" t="s">
        <v>12</v>
      </c>
    </row>
    <row r="195" spans="1:11">
      <c r="A195" s="13"/>
      <c r="B195" s="12"/>
      <c r="C195" s="8" t="s">
        <v>18</v>
      </c>
      <c r="D195" s="2"/>
      <c r="E195" s="1" t="s">
        <v>12</v>
      </c>
      <c r="F195" s="1" t="s">
        <v>12</v>
      </c>
      <c r="G195" s="1" t="s">
        <v>12</v>
      </c>
      <c r="H195" s="1"/>
      <c r="I195" s="1"/>
      <c r="J195" s="4" t="s">
        <v>12</v>
      </c>
      <c r="K195" s="4" t="s">
        <v>12</v>
      </c>
    </row>
    <row r="196" spans="1:11">
      <c r="A196" s="11" t="s">
        <v>66</v>
      </c>
      <c r="B196" s="12"/>
      <c r="C196" s="7" t="s">
        <v>11</v>
      </c>
      <c r="D196" s="1">
        <f>D197+D199</f>
        <v>1363336.6</v>
      </c>
      <c r="E196" s="1">
        <f t="shared" ref="E196:F196" si="60">E197+E199</f>
        <v>1363336.6</v>
      </c>
      <c r="F196" s="1">
        <f t="shared" si="60"/>
        <v>249236.6</v>
      </c>
      <c r="G196" s="1">
        <f>G197+G199</f>
        <v>343421.68799999997</v>
      </c>
      <c r="H196" s="1">
        <f>H197+H199</f>
        <v>343402.41800000001</v>
      </c>
      <c r="I196" s="4">
        <f>H196/D196</f>
        <v>0.25188381064514809</v>
      </c>
      <c r="J196" s="4">
        <f>G196/E196</f>
        <v>0.25189794508560831</v>
      </c>
      <c r="K196" s="4">
        <f>G196/F196</f>
        <v>1.3778942900039559</v>
      </c>
    </row>
    <row r="197" spans="1:11">
      <c r="A197" s="12"/>
      <c r="B197" s="12"/>
      <c r="C197" s="8" t="s">
        <v>13</v>
      </c>
      <c r="D197" s="2">
        <v>249236.6</v>
      </c>
      <c r="E197" s="2">
        <v>249236.6</v>
      </c>
      <c r="F197" s="2">
        <v>249236.6</v>
      </c>
      <c r="G197" s="2">
        <v>107637.052</v>
      </c>
      <c r="H197" s="2">
        <v>107617.78200000001</v>
      </c>
      <c r="I197" s="3">
        <f>H197/D197</f>
        <v>0.43178964084729132</v>
      </c>
      <c r="J197" s="3">
        <f>G197/E197</f>
        <v>0.43186695693971106</v>
      </c>
      <c r="K197" s="3">
        <f>G197/F197</f>
        <v>0.43186695693971106</v>
      </c>
    </row>
    <row r="198" spans="1:11" ht="24">
      <c r="A198" s="12"/>
      <c r="B198" s="12"/>
      <c r="C198" s="8" t="s">
        <v>14</v>
      </c>
      <c r="D198" s="2"/>
      <c r="E198" s="2"/>
      <c r="F198" s="2"/>
      <c r="G198" s="1"/>
      <c r="H198" s="1"/>
      <c r="I198" s="3"/>
      <c r="J198" s="4"/>
      <c r="K198" s="4"/>
    </row>
    <row r="199" spans="1:11">
      <c r="A199" s="12"/>
      <c r="B199" s="12"/>
      <c r="C199" s="8" t="s">
        <v>15</v>
      </c>
      <c r="D199" s="2">
        <v>1114100</v>
      </c>
      <c r="E199" s="2">
        <v>1114100</v>
      </c>
      <c r="F199" s="2"/>
      <c r="G199" s="2">
        <v>235784.636</v>
      </c>
      <c r="H199" s="2">
        <v>235784.636</v>
      </c>
      <c r="I199" s="3">
        <f>H199/D199</f>
        <v>0.21163686922179337</v>
      </c>
      <c r="J199" s="3">
        <f>G199/E199</f>
        <v>0.21163686922179337</v>
      </c>
      <c r="K199" s="4"/>
    </row>
    <row r="200" spans="1:11" ht="24">
      <c r="A200" s="12"/>
      <c r="B200" s="12"/>
      <c r="C200" s="8" t="s">
        <v>16</v>
      </c>
      <c r="D200" s="2"/>
      <c r="E200" s="1"/>
      <c r="F200" s="1"/>
      <c r="G200" s="1"/>
      <c r="H200" s="1"/>
      <c r="I200" s="3"/>
      <c r="J200" s="4"/>
      <c r="K200" s="4"/>
    </row>
    <row r="201" spans="1:11">
      <c r="A201" s="12"/>
      <c r="B201" s="12"/>
      <c r="C201" s="8" t="s">
        <v>17</v>
      </c>
      <c r="D201" s="2"/>
      <c r="E201" s="1" t="s">
        <v>12</v>
      </c>
      <c r="F201" s="1" t="s">
        <v>12</v>
      </c>
      <c r="G201" s="1" t="s">
        <v>12</v>
      </c>
      <c r="H201" s="1"/>
      <c r="I201" s="3"/>
      <c r="J201" s="4" t="s">
        <v>12</v>
      </c>
      <c r="K201" s="4" t="s">
        <v>12</v>
      </c>
    </row>
    <row r="202" spans="1:11">
      <c r="A202" s="13"/>
      <c r="B202" s="12"/>
      <c r="C202" s="8" t="s">
        <v>18</v>
      </c>
      <c r="D202" s="2"/>
      <c r="E202" s="1" t="s">
        <v>12</v>
      </c>
      <c r="F202" s="1" t="s">
        <v>12</v>
      </c>
      <c r="G202" s="1" t="s">
        <v>12</v>
      </c>
      <c r="H202" s="1"/>
      <c r="I202" s="1"/>
      <c r="J202" s="4" t="s">
        <v>12</v>
      </c>
      <c r="K202" s="4" t="s">
        <v>12</v>
      </c>
    </row>
    <row r="203" spans="1:11" ht="15" customHeight="1">
      <c r="A203" s="21" t="s">
        <v>83</v>
      </c>
      <c r="B203" s="12"/>
      <c r="C203" s="7" t="s">
        <v>11</v>
      </c>
      <c r="D203" s="1">
        <f>D204+D206+D208</f>
        <v>119000</v>
      </c>
      <c r="E203" s="1">
        <f>E204</f>
        <v>119000</v>
      </c>
      <c r="F203" s="1">
        <f>F204</f>
        <v>0</v>
      </c>
      <c r="G203" s="1"/>
      <c r="H203" s="1"/>
      <c r="I203" s="4">
        <f>H203/D203</f>
        <v>0</v>
      </c>
      <c r="J203" s="4">
        <f>G203/E203</f>
        <v>0</v>
      </c>
      <c r="K203" s="4"/>
    </row>
    <row r="204" spans="1:11">
      <c r="A204" s="22"/>
      <c r="B204" s="12"/>
      <c r="C204" s="8" t="s">
        <v>13</v>
      </c>
      <c r="D204" s="2">
        <v>119000</v>
      </c>
      <c r="E204" s="2">
        <v>119000</v>
      </c>
      <c r="F204" s="1"/>
      <c r="G204" s="1"/>
      <c r="H204" s="1"/>
      <c r="I204" s="3">
        <f>H204/D204</f>
        <v>0</v>
      </c>
      <c r="J204" s="3">
        <f>G204/E204</f>
        <v>0</v>
      </c>
      <c r="K204" s="3"/>
    </row>
    <row r="205" spans="1:11" ht="24">
      <c r="A205" s="22"/>
      <c r="B205" s="12"/>
      <c r="C205" s="8" t="s">
        <v>14</v>
      </c>
      <c r="D205" s="2"/>
      <c r="E205" s="1"/>
      <c r="F205" s="1"/>
      <c r="G205" s="1"/>
      <c r="H205" s="1"/>
      <c r="I205" s="3"/>
      <c r="J205" s="4"/>
      <c r="K205" s="4"/>
    </row>
    <row r="206" spans="1:11">
      <c r="A206" s="22"/>
      <c r="B206" s="12"/>
      <c r="C206" s="8" t="s">
        <v>15</v>
      </c>
      <c r="D206" s="2"/>
      <c r="E206" s="1"/>
      <c r="F206" s="1"/>
      <c r="G206" s="1"/>
      <c r="H206" s="1"/>
      <c r="I206" s="3"/>
      <c r="J206" s="4"/>
      <c r="K206" s="4"/>
    </row>
    <row r="207" spans="1:11" ht="24">
      <c r="A207" s="22"/>
      <c r="B207" s="12"/>
      <c r="C207" s="8" t="s">
        <v>16</v>
      </c>
      <c r="D207" s="2"/>
      <c r="E207" s="1"/>
      <c r="F207" s="1"/>
      <c r="G207" s="1"/>
      <c r="H207" s="1"/>
      <c r="I207" s="3"/>
      <c r="J207" s="4"/>
      <c r="K207" s="4"/>
    </row>
    <row r="208" spans="1:11">
      <c r="A208" s="22"/>
      <c r="B208" s="12"/>
      <c r="C208" s="8" t="s">
        <v>17</v>
      </c>
      <c r="D208" s="2"/>
      <c r="E208" s="1" t="s">
        <v>12</v>
      </c>
      <c r="F208" s="1" t="s">
        <v>12</v>
      </c>
      <c r="G208" s="1" t="s">
        <v>12</v>
      </c>
      <c r="H208" s="1"/>
      <c r="I208" s="3"/>
      <c r="J208" s="4" t="s">
        <v>12</v>
      </c>
      <c r="K208" s="4" t="s">
        <v>12</v>
      </c>
    </row>
    <row r="209" spans="1:11">
      <c r="A209" s="23"/>
      <c r="B209" s="13"/>
      <c r="C209" s="8" t="s">
        <v>18</v>
      </c>
      <c r="D209" s="2"/>
      <c r="E209" s="1" t="s">
        <v>12</v>
      </c>
      <c r="F209" s="1" t="s">
        <v>12</v>
      </c>
      <c r="G209" s="1" t="s">
        <v>12</v>
      </c>
      <c r="H209" s="1"/>
      <c r="I209" s="1"/>
      <c r="J209" s="4" t="s">
        <v>12</v>
      </c>
      <c r="K209" s="4" t="s">
        <v>12</v>
      </c>
    </row>
    <row r="210" spans="1:11" ht="15" customHeight="1">
      <c r="A210" s="11" t="s">
        <v>71</v>
      </c>
      <c r="B210" s="11" t="s">
        <v>40</v>
      </c>
      <c r="C210" s="7" t="s">
        <v>11</v>
      </c>
      <c r="D210" s="1">
        <f>D211</f>
        <v>158818.5</v>
      </c>
      <c r="E210" s="1">
        <f t="shared" ref="E210:F210" si="61">E211</f>
        <v>158818.5</v>
      </c>
      <c r="F210" s="1">
        <f t="shared" si="61"/>
        <v>132178.5</v>
      </c>
      <c r="G210" s="1">
        <f>G211</f>
        <v>5093.1930000000002</v>
      </c>
      <c r="H210" s="1">
        <f>H211</f>
        <v>5093.1930000000002</v>
      </c>
      <c r="I210" s="4">
        <f>H210/D210</f>
        <v>3.2069267749034278E-2</v>
      </c>
      <c r="J210" s="4">
        <f>G210/E210</f>
        <v>3.2069267749034278E-2</v>
      </c>
      <c r="K210" s="4">
        <f>G210/F210</f>
        <v>3.8532688750439748E-2</v>
      </c>
    </row>
    <row r="211" spans="1:11">
      <c r="A211" s="12"/>
      <c r="B211" s="12"/>
      <c r="C211" s="8" t="s">
        <v>13</v>
      </c>
      <c r="D211" s="2">
        <f>D218+D225</f>
        <v>158818.5</v>
      </c>
      <c r="E211" s="2">
        <f>E218+E225</f>
        <v>158818.5</v>
      </c>
      <c r="F211" s="2">
        <f>F218+F225</f>
        <v>132178.5</v>
      </c>
      <c r="G211" s="2">
        <f>G218+G225</f>
        <v>5093.1930000000002</v>
      </c>
      <c r="H211" s="2">
        <f>H218+H225</f>
        <v>5093.1930000000002</v>
      </c>
      <c r="I211" s="3">
        <f>H211/D211</f>
        <v>3.2069267749034278E-2</v>
      </c>
      <c r="J211" s="3">
        <f>G211/E211</f>
        <v>3.2069267749034278E-2</v>
      </c>
      <c r="K211" s="3">
        <f>G211/F211</f>
        <v>3.8532688750439748E-2</v>
      </c>
    </row>
    <row r="212" spans="1:11" ht="15" customHeight="1">
      <c r="A212" s="12"/>
      <c r="B212" s="12"/>
      <c r="C212" s="8" t="s">
        <v>14</v>
      </c>
      <c r="D212" s="2"/>
      <c r="E212" s="51"/>
      <c r="F212" s="51"/>
      <c r="G212" s="2"/>
      <c r="H212" s="2"/>
      <c r="I212" s="3"/>
      <c r="J212" s="4"/>
      <c r="K212" s="4"/>
    </row>
    <row r="213" spans="1:11">
      <c r="A213" s="12"/>
      <c r="B213" s="12"/>
      <c r="C213" s="8" t="s">
        <v>15</v>
      </c>
      <c r="D213" s="2"/>
      <c r="E213" s="2"/>
      <c r="F213" s="2"/>
      <c r="G213" s="2"/>
      <c r="H213" s="2"/>
      <c r="I213" s="3"/>
      <c r="J213" s="4"/>
      <c r="K213" s="4"/>
    </row>
    <row r="214" spans="1:11" ht="15" customHeight="1">
      <c r="A214" s="12"/>
      <c r="B214" s="12"/>
      <c r="C214" s="8" t="s">
        <v>16</v>
      </c>
      <c r="D214" s="1"/>
      <c r="E214" s="51"/>
      <c r="F214" s="51"/>
      <c r="G214" s="2"/>
      <c r="H214" s="2"/>
      <c r="I214" s="3"/>
      <c r="J214" s="4"/>
      <c r="K214" s="4"/>
    </row>
    <row r="215" spans="1:11">
      <c r="A215" s="12"/>
      <c r="B215" s="12"/>
      <c r="C215" s="8" t="s">
        <v>17</v>
      </c>
      <c r="D215" s="1"/>
      <c r="E215" s="1" t="s">
        <v>12</v>
      </c>
      <c r="F215" s="1" t="s">
        <v>12</v>
      </c>
      <c r="G215" s="1" t="s">
        <v>12</v>
      </c>
      <c r="H215" s="2"/>
      <c r="I215" s="3"/>
      <c r="J215" s="4" t="s">
        <v>12</v>
      </c>
      <c r="K215" s="4" t="s">
        <v>12</v>
      </c>
    </row>
    <row r="216" spans="1:11">
      <c r="A216" s="13"/>
      <c r="B216" s="12"/>
      <c r="C216" s="8" t="s">
        <v>18</v>
      </c>
      <c r="D216" s="1"/>
      <c r="E216" s="1" t="s">
        <v>12</v>
      </c>
      <c r="F216" s="1" t="s">
        <v>12</v>
      </c>
      <c r="G216" s="1" t="s">
        <v>12</v>
      </c>
      <c r="H216" s="2"/>
      <c r="I216" s="2"/>
      <c r="J216" s="4" t="s">
        <v>12</v>
      </c>
      <c r="K216" s="4" t="s">
        <v>12</v>
      </c>
    </row>
    <row r="217" spans="1:11" ht="15" customHeight="1">
      <c r="A217" s="11" t="s">
        <v>67</v>
      </c>
      <c r="B217" s="12"/>
      <c r="C217" s="7" t="s">
        <v>11</v>
      </c>
      <c r="D217" s="1">
        <f>D218</f>
        <v>70018.5</v>
      </c>
      <c r="E217" s="1">
        <f t="shared" ref="E217:F217" si="62">E218</f>
        <v>70018.5</v>
      </c>
      <c r="F217" s="1">
        <f t="shared" si="62"/>
        <v>70018.5</v>
      </c>
      <c r="G217" s="1">
        <f>G218</f>
        <v>5093.1930000000002</v>
      </c>
      <c r="H217" s="1">
        <f>H218</f>
        <v>5093.1930000000002</v>
      </c>
      <c r="I217" s="4">
        <f>H217/D217</f>
        <v>7.2740675678570663E-2</v>
      </c>
      <c r="J217" s="4">
        <f>G217/E217</f>
        <v>7.2740675678570663E-2</v>
      </c>
      <c r="K217" s="4">
        <f>G217/F217</f>
        <v>7.2740675678570663E-2</v>
      </c>
    </row>
    <row r="218" spans="1:11">
      <c r="A218" s="12"/>
      <c r="B218" s="12"/>
      <c r="C218" s="8" t="s">
        <v>13</v>
      </c>
      <c r="D218" s="2">
        <v>70018.5</v>
      </c>
      <c r="E218" s="2">
        <v>70018.5</v>
      </c>
      <c r="F218" s="2">
        <v>70018.5</v>
      </c>
      <c r="G218" s="2">
        <v>5093.1930000000002</v>
      </c>
      <c r="H218" s="2">
        <v>5093.1930000000002</v>
      </c>
      <c r="I218" s="3">
        <f>H218/D218</f>
        <v>7.2740675678570663E-2</v>
      </c>
      <c r="J218" s="3">
        <f>G218/E218</f>
        <v>7.2740675678570663E-2</v>
      </c>
      <c r="K218" s="3">
        <f>G218/F218</f>
        <v>7.2740675678570663E-2</v>
      </c>
    </row>
    <row r="219" spans="1:11" ht="15" customHeight="1">
      <c r="A219" s="12"/>
      <c r="B219" s="12"/>
      <c r="C219" s="8" t="s">
        <v>14</v>
      </c>
      <c r="D219" s="2"/>
      <c r="E219" s="2"/>
      <c r="F219" s="2"/>
      <c r="G219" s="2"/>
      <c r="H219" s="2"/>
      <c r="I219" s="3"/>
      <c r="J219" s="4"/>
      <c r="K219" s="4"/>
    </row>
    <row r="220" spans="1:11">
      <c r="A220" s="12"/>
      <c r="B220" s="12"/>
      <c r="C220" s="8" t="s">
        <v>15</v>
      </c>
      <c r="D220" s="2"/>
      <c r="E220" s="2"/>
      <c r="F220" s="2"/>
      <c r="G220" s="2"/>
      <c r="H220" s="2"/>
      <c r="I220" s="3"/>
      <c r="J220" s="4"/>
      <c r="K220" s="4"/>
    </row>
    <row r="221" spans="1:11" ht="15" customHeight="1">
      <c r="A221" s="12"/>
      <c r="B221" s="12"/>
      <c r="C221" s="8" t="s">
        <v>16</v>
      </c>
      <c r="D221" s="2"/>
      <c r="E221" s="2"/>
      <c r="F221" s="2"/>
      <c r="G221" s="2"/>
      <c r="H221" s="1"/>
      <c r="I221" s="3"/>
      <c r="J221" s="4"/>
      <c r="K221" s="4"/>
    </row>
    <row r="222" spans="1:11">
      <c r="A222" s="12"/>
      <c r="B222" s="12"/>
      <c r="C222" s="8" t="s">
        <v>17</v>
      </c>
      <c r="D222" s="2"/>
      <c r="E222" s="1" t="s">
        <v>12</v>
      </c>
      <c r="F222" s="1" t="s">
        <v>12</v>
      </c>
      <c r="G222" s="1" t="s">
        <v>12</v>
      </c>
      <c r="H222" s="1"/>
      <c r="I222" s="3"/>
      <c r="J222" s="4" t="s">
        <v>12</v>
      </c>
      <c r="K222" s="4" t="s">
        <v>12</v>
      </c>
    </row>
    <row r="223" spans="1:11">
      <c r="A223" s="13"/>
      <c r="B223" s="12"/>
      <c r="C223" s="8" t="s">
        <v>18</v>
      </c>
      <c r="D223" s="2"/>
      <c r="E223" s="1" t="s">
        <v>12</v>
      </c>
      <c r="F223" s="1" t="s">
        <v>12</v>
      </c>
      <c r="G223" s="1" t="s">
        <v>12</v>
      </c>
      <c r="H223" s="1"/>
      <c r="I223" s="1"/>
      <c r="J223" s="4" t="s">
        <v>12</v>
      </c>
      <c r="K223" s="4" t="s">
        <v>12</v>
      </c>
    </row>
    <row r="224" spans="1:11" ht="15" customHeight="1">
      <c r="A224" s="11" t="s">
        <v>68</v>
      </c>
      <c r="B224" s="12"/>
      <c r="C224" s="7" t="s">
        <v>11</v>
      </c>
      <c r="D224" s="1">
        <f>D225</f>
        <v>88800</v>
      </c>
      <c r="E224" s="1">
        <f t="shared" ref="E224:F224" si="63">E225</f>
        <v>88800</v>
      </c>
      <c r="F224" s="1">
        <f t="shared" si="63"/>
        <v>62160</v>
      </c>
      <c r="G224" s="1"/>
      <c r="H224" s="1"/>
      <c r="I224" s="4">
        <f>H224/D224</f>
        <v>0</v>
      </c>
      <c r="J224" s="4">
        <f>G224/E224</f>
        <v>0</v>
      </c>
      <c r="K224" s="4">
        <f>G224/F224</f>
        <v>0</v>
      </c>
    </row>
    <row r="225" spans="1:11">
      <c r="A225" s="12"/>
      <c r="B225" s="12"/>
      <c r="C225" s="8" t="s">
        <v>13</v>
      </c>
      <c r="D225" s="2">
        <v>88800</v>
      </c>
      <c r="E225" s="51">
        <v>88800</v>
      </c>
      <c r="F225" s="51">
        <v>62160</v>
      </c>
      <c r="G225" s="2"/>
      <c r="H225" s="2"/>
      <c r="I225" s="3">
        <f>H225/D225</f>
        <v>0</v>
      </c>
      <c r="J225" s="3">
        <f>G225/E225</f>
        <v>0</v>
      </c>
      <c r="K225" s="3">
        <f>G225/F225</f>
        <v>0</v>
      </c>
    </row>
    <row r="226" spans="1:11" ht="15" customHeight="1">
      <c r="A226" s="12"/>
      <c r="B226" s="12"/>
      <c r="C226" s="8" t="s">
        <v>14</v>
      </c>
      <c r="D226" s="2"/>
      <c r="E226" s="2"/>
      <c r="F226" s="2"/>
      <c r="G226" s="2"/>
      <c r="H226" s="1"/>
      <c r="I226" s="3"/>
      <c r="J226" s="4"/>
      <c r="K226" s="4"/>
    </row>
    <row r="227" spans="1:11">
      <c r="A227" s="12"/>
      <c r="B227" s="12"/>
      <c r="C227" s="8" t="s">
        <v>15</v>
      </c>
      <c r="D227" s="2"/>
      <c r="E227" s="2"/>
      <c r="F227" s="2"/>
      <c r="G227" s="2"/>
      <c r="H227" s="1"/>
      <c r="I227" s="3"/>
      <c r="J227" s="4"/>
      <c r="K227" s="4"/>
    </row>
    <row r="228" spans="1:11" ht="15" customHeight="1">
      <c r="A228" s="12"/>
      <c r="B228" s="12"/>
      <c r="C228" s="8" t="s">
        <v>16</v>
      </c>
      <c r="D228" s="2"/>
      <c r="E228" s="2"/>
      <c r="F228" s="2"/>
      <c r="G228" s="2"/>
      <c r="H228" s="1"/>
      <c r="I228" s="3"/>
      <c r="J228" s="4"/>
      <c r="K228" s="4"/>
    </row>
    <row r="229" spans="1:11">
      <c r="A229" s="12"/>
      <c r="B229" s="12"/>
      <c r="C229" s="8" t="s">
        <v>17</v>
      </c>
      <c r="D229" s="2"/>
      <c r="E229" s="1" t="s">
        <v>12</v>
      </c>
      <c r="F229" s="1" t="s">
        <v>12</v>
      </c>
      <c r="G229" s="1" t="s">
        <v>12</v>
      </c>
      <c r="H229" s="1"/>
      <c r="I229" s="3"/>
      <c r="J229" s="4" t="s">
        <v>12</v>
      </c>
      <c r="K229" s="4" t="s">
        <v>12</v>
      </c>
    </row>
    <row r="230" spans="1:11">
      <c r="A230" s="13"/>
      <c r="B230" s="13"/>
      <c r="C230" s="8" t="s">
        <v>18</v>
      </c>
      <c r="D230" s="2"/>
      <c r="E230" s="1" t="s">
        <v>12</v>
      </c>
      <c r="F230" s="1" t="s">
        <v>12</v>
      </c>
      <c r="G230" s="1" t="s">
        <v>12</v>
      </c>
      <c r="H230" s="1"/>
      <c r="I230" s="1"/>
      <c r="J230" s="4" t="s">
        <v>12</v>
      </c>
      <c r="K230" s="4" t="s">
        <v>12</v>
      </c>
    </row>
    <row r="231" spans="1:11" ht="15" customHeight="1">
      <c r="A231" s="11" t="s">
        <v>70</v>
      </c>
      <c r="B231" s="21" t="s">
        <v>40</v>
      </c>
      <c r="C231" s="7" t="s">
        <v>11</v>
      </c>
      <c r="D231" s="1">
        <f>D232</f>
        <v>3943062</v>
      </c>
      <c r="E231" s="1">
        <f t="shared" ref="E231:F231" si="64">E232</f>
        <v>3826418.7</v>
      </c>
      <c r="F231" s="1">
        <f t="shared" si="64"/>
        <v>3667673.2</v>
      </c>
      <c r="G231" s="1">
        <f>G232</f>
        <v>2062385.9</v>
      </c>
      <c r="H231" s="1">
        <f>H232</f>
        <v>1999635</v>
      </c>
      <c r="I231" s="4">
        <f>H231/D231</f>
        <v>0.50712745576914586</v>
      </c>
      <c r="J231" s="4">
        <f>G231/E231</f>
        <v>0.53898594526521626</v>
      </c>
      <c r="K231" s="4">
        <f>G231/F231</f>
        <v>0.56231452137011551</v>
      </c>
    </row>
    <row r="232" spans="1:11">
      <c r="A232" s="12"/>
      <c r="B232" s="22"/>
      <c r="C232" s="8" t="s">
        <v>13</v>
      </c>
      <c r="D232" s="2">
        <v>3943062</v>
      </c>
      <c r="E232" s="2">
        <v>3826418.7</v>
      </c>
      <c r="F232" s="51">
        <v>3667673.2</v>
      </c>
      <c r="G232" s="2">
        <v>2062385.9</v>
      </c>
      <c r="H232" s="2">
        <v>1999635</v>
      </c>
      <c r="I232" s="3">
        <f>H232/D232</f>
        <v>0.50712745576914586</v>
      </c>
      <c r="J232" s="3">
        <f>G232/E232</f>
        <v>0.53898594526521626</v>
      </c>
      <c r="K232" s="3">
        <f>G232/F232</f>
        <v>0.56231452137011551</v>
      </c>
    </row>
    <row r="233" spans="1:11" ht="15" customHeight="1">
      <c r="A233" s="12"/>
      <c r="B233" s="22"/>
      <c r="C233" s="8" t="s">
        <v>14</v>
      </c>
      <c r="D233" s="2"/>
      <c r="E233" s="2"/>
      <c r="F233" s="51"/>
      <c r="G233" s="2"/>
      <c r="H233" s="1"/>
      <c r="I233" s="3"/>
      <c r="J233" s="4"/>
      <c r="K233" s="4"/>
    </row>
    <row r="234" spans="1:11">
      <c r="A234" s="12"/>
      <c r="B234" s="22"/>
      <c r="C234" s="8" t="s">
        <v>15</v>
      </c>
      <c r="D234" s="2"/>
      <c r="E234" s="2"/>
      <c r="F234" s="51"/>
      <c r="G234" s="2"/>
      <c r="H234" s="1"/>
      <c r="I234" s="3"/>
      <c r="J234" s="4"/>
      <c r="K234" s="4"/>
    </row>
    <row r="235" spans="1:11" ht="15" customHeight="1">
      <c r="A235" s="12"/>
      <c r="B235" s="22"/>
      <c r="C235" s="8" t="s">
        <v>16</v>
      </c>
      <c r="D235" s="2"/>
      <c r="E235" s="52"/>
      <c r="F235" s="52"/>
      <c r="G235" s="2"/>
      <c r="H235" s="1"/>
      <c r="I235" s="3"/>
      <c r="J235" s="4"/>
      <c r="K235" s="4"/>
    </row>
    <row r="236" spans="1:11">
      <c r="A236" s="12"/>
      <c r="B236" s="22"/>
      <c r="C236" s="8" t="s">
        <v>17</v>
      </c>
      <c r="D236" s="2"/>
      <c r="E236" s="1" t="s">
        <v>12</v>
      </c>
      <c r="F236" s="1" t="s">
        <v>12</v>
      </c>
      <c r="G236" s="1" t="s">
        <v>12</v>
      </c>
      <c r="H236" s="1"/>
      <c r="I236" s="3"/>
      <c r="J236" s="4" t="s">
        <v>12</v>
      </c>
      <c r="K236" s="4" t="s">
        <v>12</v>
      </c>
    </row>
    <row r="237" spans="1:11">
      <c r="A237" s="13"/>
      <c r="B237" s="22"/>
      <c r="C237" s="8" t="s">
        <v>18</v>
      </c>
      <c r="D237" s="2"/>
      <c r="E237" s="1" t="s">
        <v>12</v>
      </c>
      <c r="F237" s="1" t="s">
        <v>12</v>
      </c>
      <c r="G237" s="1" t="s">
        <v>12</v>
      </c>
      <c r="H237" s="1"/>
      <c r="I237" s="1"/>
      <c r="J237" s="4" t="s">
        <v>12</v>
      </c>
      <c r="K237" s="4" t="s">
        <v>12</v>
      </c>
    </row>
    <row r="238" spans="1:11" ht="15" customHeight="1">
      <c r="A238" s="11" t="s">
        <v>87</v>
      </c>
      <c r="B238" s="22"/>
      <c r="C238" s="7" t="s">
        <v>11</v>
      </c>
      <c r="D238" s="1">
        <f>D239</f>
        <v>70018.5</v>
      </c>
      <c r="E238" s="1">
        <f t="shared" ref="E238:H238" si="65">E239</f>
        <v>70018.5</v>
      </c>
      <c r="F238" s="1">
        <f t="shared" si="65"/>
        <v>0</v>
      </c>
      <c r="G238" s="1">
        <f t="shared" si="65"/>
        <v>0</v>
      </c>
      <c r="H238" s="1">
        <f t="shared" si="65"/>
        <v>0</v>
      </c>
      <c r="I238" s="4">
        <f>H238/D238</f>
        <v>0</v>
      </c>
      <c r="J238" s="4">
        <f>G238/E238</f>
        <v>0</v>
      </c>
      <c r="K238" s="4"/>
    </row>
    <row r="239" spans="1:11">
      <c r="A239" s="12"/>
      <c r="B239" s="22"/>
      <c r="C239" s="8" t="s">
        <v>13</v>
      </c>
      <c r="D239" s="2">
        <v>70018.5</v>
      </c>
      <c r="E239" s="2">
        <v>70018.5</v>
      </c>
      <c r="F239" s="2"/>
      <c r="G239" s="2"/>
      <c r="H239" s="2"/>
      <c r="I239" s="3">
        <f>H239/D239</f>
        <v>0</v>
      </c>
      <c r="J239" s="3">
        <f>G239/E239</f>
        <v>0</v>
      </c>
      <c r="K239" s="3"/>
    </row>
    <row r="240" spans="1:11" ht="24">
      <c r="A240" s="12"/>
      <c r="B240" s="22"/>
      <c r="C240" s="8" t="s">
        <v>14</v>
      </c>
      <c r="D240" s="2"/>
      <c r="E240" s="2"/>
      <c r="F240" s="2"/>
      <c r="G240" s="2"/>
      <c r="H240" s="2"/>
      <c r="I240" s="2"/>
      <c r="J240" s="2"/>
      <c r="K240" s="2"/>
    </row>
    <row r="241" spans="1:11">
      <c r="A241" s="12"/>
      <c r="B241" s="22"/>
      <c r="C241" s="8" t="s">
        <v>15</v>
      </c>
      <c r="D241" s="2"/>
      <c r="E241" s="2"/>
      <c r="F241" s="2"/>
      <c r="G241" s="2"/>
      <c r="H241" s="2"/>
      <c r="I241" s="2"/>
      <c r="J241" s="2"/>
      <c r="K241" s="2"/>
    </row>
    <row r="242" spans="1:11" ht="24">
      <c r="A242" s="12"/>
      <c r="B242" s="22"/>
      <c r="C242" s="8" t="s">
        <v>16</v>
      </c>
      <c r="D242" s="2"/>
      <c r="E242" s="2"/>
      <c r="F242" s="2"/>
      <c r="G242" s="2"/>
      <c r="H242" s="2"/>
      <c r="I242" s="2"/>
      <c r="J242" s="2"/>
      <c r="K242" s="2"/>
    </row>
    <row r="243" spans="1:11">
      <c r="A243" s="12"/>
      <c r="B243" s="22"/>
      <c r="C243" s="8" t="s">
        <v>17</v>
      </c>
      <c r="D243" s="2"/>
      <c r="E243" s="1" t="s">
        <v>12</v>
      </c>
      <c r="F243" s="1" t="s">
        <v>12</v>
      </c>
      <c r="G243" s="1" t="s">
        <v>12</v>
      </c>
      <c r="H243" s="1"/>
      <c r="I243" s="1"/>
      <c r="J243" s="4" t="s">
        <v>12</v>
      </c>
      <c r="K243" s="4" t="s">
        <v>12</v>
      </c>
    </row>
    <row r="244" spans="1:11">
      <c r="A244" s="13"/>
      <c r="B244" s="22"/>
      <c r="C244" s="8" t="s">
        <v>18</v>
      </c>
      <c r="D244" s="2"/>
      <c r="E244" s="1" t="s">
        <v>12</v>
      </c>
      <c r="F244" s="1" t="s">
        <v>12</v>
      </c>
      <c r="G244" s="1" t="s">
        <v>12</v>
      </c>
      <c r="H244" s="1"/>
      <c r="I244" s="1"/>
      <c r="J244" s="4" t="s">
        <v>12</v>
      </c>
      <c r="K244" s="4" t="s">
        <v>12</v>
      </c>
    </row>
    <row r="245" spans="1:11" ht="15" customHeight="1">
      <c r="A245" s="11" t="s">
        <v>88</v>
      </c>
      <c r="B245" s="22"/>
      <c r="C245" s="7" t="s">
        <v>11</v>
      </c>
      <c r="D245" s="1">
        <f>D246</f>
        <v>92882.1</v>
      </c>
      <c r="E245" s="1">
        <f t="shared" ref="E245:H245" si="66">E246</f>
        <v>176238.8</v>
      </c>
      <c r="F245" s="1">
        <f t="shared" si="66"/>
        <v>92882.1</v>
      </c>
      <c r="G245" s="1">
        <f t="shared" si="66"/>
        <v>9714.3389999999999</v>
      </c>
      <c r="H245" s="1">
        <f t="shared" si="66"/>
        <v>14923.329</v>
      </c>
      <c r="I245" s="4">
        <f>H245/D245</f>
        <v>0.16066959080382548</v>
      </c>
      <c r="J245" s="4">
        <f>G245/E245</f>
        <v>5.5120319702585359E-2</v>
      </c>
      <c r="K245" s="4">
        <f>G245/F245</f>
        <v>0.10458784846595845</v>
      </c>
    </row>
    <row r="246" spans="1:11">
      <c r="A246" s="12"/>
      <c r="B246" s="22"/>
      <c r="C246" s="8" t="s">
        <v>13</v>
      </c>
      <c r="D246" s="2">
        <v>92882.1</v>
      </c>
      <c r="E246" s="2">
        <v>176238.8</v>
      </c>
      <c r="F246" s="2">
        <v>92882.1</v>
      </c>
      <c r="G246" s="2">
        <v>9714.3389999999999</v>
      </c>
      <c r="H246" s="2">
        <v>14923.329</v>
      </c>
      <c r="I246" s="3">
        <f>H246/D246</f>
        <v>0.16066959080382548</v>
      </c>
      <c r="J246" s="3">
        <f>G246/E246</f>
        <v>5.5120319702585359E-2</v>
      </c>
      <c r="K246" s="3">
        <f>G246/F246</f>
        <v>0.10458784846595845</v>
      </c>
    </row>
    <row r="247" spans="1:11" ht="24">
      <c r="A247" s="12"/>
      <c r="B247" s="22"/>
      <c r="C247" s="8" t="s">
        <v>14</v>
      </c>
      <c r="D247" s="2"/>
      <c r="E247" s="2"/>
      <c r="F247" s="2"/>
      <c r="G247" s="2"/>
      <c r="H247" s="2"/>
      <c r="I247" s="2"/>
      <c r="J247" s="2"/>
      <c r="K247" s="2"/>
    </row>
    <row r="248" spans="1:11">
      <c r="A248" s="12"/>
      <c r="B248" s="22"/>
      <c r="C248" s="8" t="s">
        <v>15</v>
      </c>
      <c r="D248" s="2"/>
      <c r="E248" s="2"/>
      <c r="F248" s="2"/>
      <c r="G248" s="2"/>
      <c r="H248" s="2"/>
      <c r="I248" s="2"/>
      <c r="J248" s="2"/>
      <c r="K248" s="2"/>
    </row>
    <row r="249" spans="1:11" ht="24">
      <c r="A249" s="12"/>
      <c r="B249" s="22"/>
      <c r="C249" s="8" t="s">
        <v>16</v>
      </c>
      <c r="D249" s="2"/>
      <c r="E249" s="2"/>
      <c r="F249" s="2"/>
      <c r="G249" s="2"/>
      <c r="H249" s="2"/>
      <c r="I249" s="2"/>
      <c r="J249" s="2"/>
      <c r="K249" s="2"/>
    </row>
    <row r="250" spans="1:11">
      <c r="A250" s="12"/>
      <c r="B250" s="22"/>
      <c r="C250" s="8" t="s">
        <v>17</v>
      </c>
      <c r="D250" s="2"/>
      <c r="E250" s="1" t="s">
        <v>12</v>
      </c>
      <c r="F250" s="1" t="s">
        <v>12</v>
      </c>
      <c r="G250" s="1" t="s">
        <v>12</v>
      </c>
      <c r="H250" s="1"/>
      <c r="I250" s="1"/>
      <c r="J250" s="4" t="s">
        <v>12</v>
      </c>
      <c r="K250" s="4" t="s">
        <v>12</v>
      </c>
    </row>
    <row r="251" spans="1:11">
      <c r="A251" s="13"/>
      <c r="B251" s="22"/>
      <c r="C251" s="8" t="s">
        <v>18</v>
      </c>
      <c r="D251" s="2"/>
      <c r="E251" s="1" t="s">
        <v>12</v>
      </c>
      <c r="F251" s="1" t="s">
        <v>12</v>
      </c>
      <c r="G251" s="1" t="s">
        <v>12</v>
      </c>
      <c r="H251" s="1"/>
      <c r="I251" s="1"/>
      <c r="J251" s="4" t="s">
        <v>12</v>
      </c>
      <c r="K251" s="4" t="s">
        <v>12</v>
      </c>
    </row>
    <row r="252" spans="1:11" ht="15" customHeight="1">
      <c r="A252" s="11" t="s">
        <v>89</v>
      </c>
      <c r="B252" s="22"/>
      <c r="C252" s="7" t="s">
        <v>11</v>
      </c>
      <c r="D252" s="1">
        <f>D253</f>
        <v>3313551.4</v>
      </c>
      <c r="E252" s="1">
        <f t="shared" ref="E252:H252" si="67">E253</f>
        <v>3113551.4</v>
      </c>
      <c r="F252" s="1">
        <f t="shared" si="67"/>
        <v>3113521.3250000002</v>
      </c>
      <c r="G252" s="1">
        <f t="shared" si="67"/>
        <v>1958256.676</v>
      </c>
      <c r="H252" s="1">
        <f t="shared" si="67"/>
        <v>1885819.6040000001</v>
      </c>
      <c r="I252" s="4">
        <f>H252/D252</f>
        <v>0.56912338948476859</v>
      </c>
      <c r="J252" s="4">
        <f>G252/E252</f>
        <v>0.6289463138459831</v>
      </c>
      <c r="K252" s="4">
        <f>G252/F252</f>
        <v>0.6289523891409351</v>
      </c>
    </row>
    <row r="253" spans="1:11">
      <c r="A253" s="12"/>
      <c r="B253" s="22"/>
      <c r="C253" s="8" t="s">
        <v>13</v>
      </c>
      <c r="D253" s="2">
        <v>3313551.4</v>
      </c>
      <c r="E253" s="2">
        <v>3113551.4</v>
      </c>
      <c r="F253" s="2">
        <v>3113521.3250000002</v>
      </c>
      <c r="G253" s="2">
        <v>1958256.676</v>
      </c>
      <c r="H253" s="2">
        <v>1885819.6040000001</v>
      </c>
      <c r="I253" s="3">
        <f>H253/D253</f>
        <v>0.56912338948476859</v>
      </c>
      <c r="J253" s="3">
        <f>G253/E253</f>
        <v>0.6289463138459831</v>
      </c>
      <c r="K253" s="3">
        <f>G253/F253</f>
        <v>0.6289523891409351</v>
      </c>
    </row>
    <row r="254" spans="1:11" ht="24">
      <c r="A254" s="12"/>
      <c r="B254" s="22"/>
      <c r="C254" s="8" t="s">
        <v>14</v>
      </c>
      <c r="D254" s="2"/>
      <c r="E254" s="2"/>
      <c r="F254" s="2"/>
      <c r="G254" s="2"/>
      <c r="H254" s="2"/>
      <c r="I254" s="2"/>
      <c r="J254" s="2"/>
      <c r="K254" s="2"/>
    </row>
    <row r="255" spans="1:11">
      <c r="A255" s="12"/>
      <c r="B255" s="22"/>
      <c r="C255" s="8" t="s">
        <v>15</v>
      </c>
      <c r="D255" s="2"/>
      <c r="E255" s="2"/>
      <c r="F255" s="2"/>
      <c r="G255" s="2"/>
      <c r="H255" s="2"/>
      <c r="I255" s="2"/>
      <c r="J255" s="2"/>
      <c r="K255" s="2"/>
    </row>
    <row r="256" spans="1:11" ht="24">
      <c r="A256" s="12"/>
      <c r="B256" s="22"/>
      <c r="C256" s="8" t="s">
        <v>16</v>
      </c>
      <c r="D256" s="2"/>
      <c r="E256" s="2"/>
      <c r="F256" s="2"/>
      <c r="G256" s="2"/>
      <c r="H256" s="2"/>
      <c r="I256" s="2"/>
      <c r="J256" s="2"/>
      <c r="K256" s="2"/>
    </row>
    <row r="257" spans="1:11">
      <c r="A257" s="12"/>
      <c r="B257" s="22"/>
      <c r="C257" s="8" t="s">
        <v>17</v>
      </c>
      <c r="D257" s="2"/>
      <c r="E257" s="1" t="s">
        <v>12</v>
      </c>
      <c r="F257" s="1" t="s">
        <v>12</v>
      </c>
      <c r="G257" s="1" t="s">
        <v>12</v>
      </c>
      <c r="H257" s="1"/>
      <c r="I257" s="1"/>
      <c r="J257" s="4" t="s">
        <v>12</v>
      </c>
      <c r="K257" s="4" t="s">
        <v>12</v>
      </c>
    </row>
    <row r="258" spans="1:11">
      <c r="A258" s="13"/>
      <c r="B258" s="22"/>
      <c r="C258" s="8" t="s">
        <v>18</v>
      </c>
      <c r="D258" s="2"/>
      <c r="E258" s="1" t="s">
        <v>12</v>
      </c>
      <c r="F258" s="1" t="s">
        <v>12</v>
      </c>
      <c r="G258" s="1" t="s">
        <v>12</v>
      </c>
      <c r="H258" s="1"/>
      <c r="I258" s="1"/>
      <c r="J258" s="4" t="s">
        <v>12</v>
      </c>
      <c r="K258" s="4" t="s">
        <v>12</v>
      </c>
    </row>
    <row r="259" spans="1:11" ht="15" customHeight="1">
      <c r="A259" s="11" t="s">
        <v>90</v>
      </c>
      <c r="B259" s="22"/>
      <c r="C259" s="7" t="s">
        <v>11</v>
      </c>
      <c r="D259" s="1">
        <f>D260</f>
        <v>58148.7</v>
      </c>
      <c r="E259" s="1">
        <f t="shared" ref="E259:H259" si="68">E260</f>
        <v>58148.7</v>
      </c>
      <c r="F259" s="1">
        <f t="shared" si="68"/>
        <v>58148.612000000001</v>
      </c>
      <c r="G259" s="1">
        <f t="shared" si="68"/>
        <v>29337.233</v>
      </c>
      <c r="H259" s="1">
        <f t="shared" si="68"/>
        <v>29337.233</v>
      </c>
      <c r="I259" s="4">
        <f>H259/D259</f>
        <v>0.50452087492927622</v>
      </c>
      <c r="J259" s="4">
        <f>G259/E259</f>
        <v>0.50452087492927622</v>
      </c>
      <c r="K259" s="4">
        <f>G259/F259</f>
        <v>0.50452163845286624</v>
      </c>
    </row>
    <row r="260" spans="1:11">
      <c r="A260" s="12"/>
      <c r="B260" s="22"/>
      <c r="C260" s="8" t="s">
        <v>13</v>
      </c>
      <c r="D260" s="2">
        <v>58148.7</v>
      </c>
      <c r="E260" s="2">
        <v>58148.7</v>
      </c>
      <c r="F260" s="2">
        <v>58148.612000000001</v>
      </c>
      <c r="G260" s="2">
        <v>29337.233</v>
      </c>
      <c r="H260" s="2">
        <v>29337.233</v>
      </c>
      <c r="I260" s="3">
        <f>H260/D260</f>
        <v>0.50452087492927622</v>
      </c>
      <c r="J260" s="3">
        <f>G260/E260</f>
        <v>0.50452087492927622</v>
      </c>
      <c r="K260" s="3">
        <f>G260/F260</f>
        <v>0.50452163845286624</v>
      </c>
    </row>
    <row r="261" spans="1:11" ht="24">
      <c r="A261" s="12"/>
      <c r="B261" s="22"/>
      <c r="C261" s="8" t="s">
        <v>14</v>
      </c>
      <c r="D261" s="2"/>
      <c r="E261" s="2"/>
      <c r="F261" s="2"/>
      <c r="G261" s="2"/>
      <c r="H261" s="2"/>
      <c r="I261" s="2"/>
      <c r="J261" s="2"/>
      <c r="K261" s="2"/>
    </row>
    <row r="262" spans="1:11">
      <c r="A262" s="12"/>
      <c r="B262" s="22"/>
      <c r="C262" s="8" t="s">
        <v>15</v>
      </c>
      <c r="D262" s="2"/>
      <c r="E262" s="2"/>
      <c r="F262" s="2"/>
      <c r="G262" s="2"/>
      <c r="H262" s="2"/>
      <c r="I262" s="2"/>
      <c r="J262" s="2"/>
      <c r="K262" s="2"/>
    </row>
    <row r="263" spans="1:11" ht="24">
      <c r="A263" s="12"/>
      <c r="B263" s="22"/>
      <c r="C263" s="8" t="s">
        <v>16</v>
      </c>
      <c r="D263" s="2"/>
      <c r="E263" s="2"/>
      <c r="F263" s="2"/>
      <c r="G263" s="2"/>
      <c r="H263" s="2"/>
      <c r="I263" s="2"/>
      <c r="J263" s="2"/>
      <c r="K263" s="2"/>
    </row>
    <row r="264" spans="1:11">
      <c r="A264" s="12"/>
      <c r="B264" s="22"/>
      <c r="C264" s="8" t="s">
        <v>17</v>
      </c>
      <c r="D264" s="2"/>
      <c r="E264" s="1" t="s">
        <v>12</v>
      </c>
      <c r="F264" s="1" t="s">
        <v>12</v>
      </c>
      <c r="G264" s="1" t="s">
        <v>12</v>
      </c>
      <c r="H264" s="1"/>
      <c r="I264" s="1"/>
      <c r="J264" s="4" t="s">
        <v>12</v>
      </c>
      <c r="K264" s="4" t="s">
        <v>12</v>
      </c>
    </row>
    <row r="265" spans="1:11">
      <c r="A265" s="13"/>
      <c r="B265" s="22"/>
      <c r="C265" s="8" t="s">
        <v>18</v>
      </c>
      <c r="D265" s="2"/>
      <c r="E265" s="1" t="s">
        <v>12</v>
      </c>
      <c r="F265" s="1" t="s">
        <v>12</v>
      </c>
      <c r="G265" s="1" t="s">
        <v>12</v>
      </c>
      <c r="H265" s="1"/>
      <c r="I265" s="1"/>
      <c r="J265" s="4" t="s">
        <v>12</v>
      </c>
      <c r="K265" s="4" t="s">
        <v>12</v>
      </c>
    </row>
    <row r="266" spans="1:11" ht="15" customHeight="1">
      <c r="A266" s="11" t="s">
        <v>91</v>
      </c>
      <c r="B266" s="22"/>
      <c r="C266" s="7" t="s">
        <v>11</v>
      </c>
      <c r="D266" s="1">
        <f>D267</f>
        <v>22646.7</v>
      </c>
      <c r="E266" s="1">
        <f t="shared" ref="E266:H266" si="69">E267</f>
        <v>22646.7</v>
      </c>
      <c r="F266" s="1">
        <f t="shared" si="69"/>
        <v>17306.576000000001</v>
      </c>
      <c r="G266" s="1">
        <f t="shared" si="69"/>
        <v>4998.43</v>
      </c>
      <c r="H266" s="1">
        <f t="shared" si="69"/>
        <v>6175.56</v>
      </c>
      <c r="I266" s="4">
        <f>H266/D266</f>
        <v>0.27269138549987415</v>
      </c>
      <c r="J266" s="4">
        <f>G266/E266</f>
        <v>0.22071339312129362</v>
      </c>
      <c r="K266" s="4">
        <f>G266/F266</f>
        <v>0.28881680581993802</v>
      </c>
    </row>
    <row r="267" spans="1:11">
      <c r="A267" s="12"/>
      <c r="B267" s="22"/>
      <c r="C267" s="8" t="s">
        <v>13</v>
      </c>
      <c r="D267" s="2">
        <v>22646.7</v>
      </c>
      <c r="E267" s="2">
        <v>22646.7</v>
      </c>
      <c r="F267" s="2">
        <v>17306.576000000001</v>
      </c>
      <c r="G267" s="2">
        <v>4998.43</v>
      </c>
      <c r="H267" s="2">
        <v>6175.56</v>
      </c>
      <c r="I267" s="3">
        <f>H267/D267</f>
        <v>0.27269138549987415</v>
      </c>
      <c r="J267" s="3">
        <f>G267/E267</f>
        <v>0.22071339312129362</v>
      </c>
      <c r="K267" s="3">
        <f>G267/F267</f>
        <v>0.28881680581993802</v>
      </c>
    </row>
    <row r="268" spans="1:11" ht="24">
      <c r="A268" s="12"/>
      <c r="B268" s="22"/>
      <c r="C268" s="8" t="s">
        <v>14</v>
      </c>
      <c r="D268" s="2"/>
      <c r="E268" s="2"/>
      <c r="F268" s="2"/>
      <c r="G268" s="2"/>
      <c r="H268" s="2"/>
      <c r="I268" s="2"/>
      <c r="J268" s="2"/>
      <c r="K268" s="2"/>
    </row>
    <row r="269" spans="1:11">
      <c r="A269" s="12"/>
      <c r="B269" s="22"/>
      <c r="C269" s="8" t="s">
        <v>15</v>
      </c>
      <c r="D269" s="2"/>
      <c r="E269" s="2"/>
      <c r="F269" s="2"/>
      <c r="G269" s="2"/>
      <c r="H269" s="2"/>
      <c r="I269" s="2"/>
      <c r="J269" s="2"/>
      <c r="K269" s="2"/>
    </row>
    <row r="270" spans="1:11" ht="24">
      <c r="A270" s="12"/>
      <c r="B270" s="22"/>
      <c r="C270" s="8" t="s">
        <v>16</v>
      </c>
      <c r="D270" s="2"/>
      <c r="E270" s="2"/>
      <c r="F270" s="2"/>
      <c r="G270" s="2"/>
      <c r="H270" s="2"/>
      <c r="I270" s="2"/>
      <c r="J270" s="2"/>
      <c r="K270" s="2"/>
    </row>
    <row r="271" spans="1:11">
      <c r="A271" s="12"/>
      <c r="B271" s="22"/>
      <c r="C271" s="8" t="s">
        <v>17</v>
      </c>
      <c r="D271" s="2"/>
      <c r="E271" s="1" t="s">
        <v>12</v>
      </c>
      <c r="F271" s="1" t="s">
        <v>12</v>
      </c>
      <c r="G271" s="1" t="s">
        <v>12</v>
      </c>
      <c r="H271" s="1"/>
      <c r="I271" s="1"/>
      <c r="J271" s="4" t="s">
        <v>12</v>
      </c>
      <c r="K271" s="4" t="s">
        <v>12</v>
      </c>
    </row>
    <row r="272" spans="1:11">
      <c r="A272" s="13"/>
      <c r="B272" s="22"/>
      <c r="C272" s="8" t="s">
        <v>18</v>
      </c>
      <c r="D272" s="2"/>
      <c r="E272" s="1" t="s">
        <v>12</v>
      </c>
      <c r="F272" s="1" t="s">
        <v>12</v>
      </c>
      <c r="G272" s="1" t="s">
        <v>12</v>
      </c>
      <c r="H272" s="1"/>
      <c r="I272" s="1"/>
      <c r="J272" s="4" t="s">
        <v>12</v>
      </c>
      <c r="K272" s="4" t="s">
        <v>12</v>
      </c>
    </row>
    <row r="273" spans="1:11" ht="15" customHeight="1">
      <c r="A273" s="11" t="s">
        <v>92</v>
      </c>
      <c r="B273" s="22"/>
      <c r="C273" s="7" t="s">
        <v>11</v>
      </c>
      <c r="D273" s="1">
        <f>D274</f>
        <v>350000</v>
      </c>
      <c r="E273" s="1">
        <f t="shared" ref="E273:H273" si="70">E274</f>
        <v>350000</v>
      </c>
      <c r="F273" s="1">
        <f t="shared" si="70"/>
        <v>350000</v>
      </c>
      <c r="G273" s="1">
        <f t="shared" si="70"/>
        <v>60079.25</v>
      </c>
      <c r="H273" s="1">
        <f t="shared" si="70"/>
        <v>63379.25</v>
      </c>
      <c r="I273" s="4">
        <f>H273/D273</f>
        <v>0.18108357142857143</v>
      </c>
      <c r="J273" s="4">
        <f>G273/E273</f>
        <v>0.171655</v>
      </c>
      <c r="K273" s="4">
        <f>G273/F273</f>
        <v>0.171655</v>
      </c>
    </row>
    <row r="274" spans="1:11">
      <c r="A274" s="12"/>
      <c r="B274" s="22"/>
      <c r="C274" s="8" t="s">
        <v>13</v>
      </c>
      <c r="D274" s="2">
        <f>1905.5+348094.5</f>
        <v>350000</v>
      </c>
      <c r="E274" s="2">
        <f>1905.5+348094.5</f>
        <v>350000</v>
      </c>
      <c r="F274" s="2">
        <f>1905.451+348094.549</f>
        <v>350000</v>
      </c>
      <c r="G274" s="2">
        <v>60079.25</v>
      </c>
      <c r="H274" s="2">
        <v>63379.25</v>
      </c>
      <c r="I274" s="3">
        <f>H274/D274</f>
        <v>0.18108357142857143</v>
      </c>
      <c r="J274" s="3">
        <f>G274/E274</f>
        <v>0.171655</v>
      </c>
      <c r="K274" s="3">
        <f>G274/F274</f>
        <v>0.171655</v>
      </c>
    </row>
    <row r="275" spans="1:11" ht="24">
      <c r="A275" s="12"/>
      <c r="B275" s="22"/>
      <c r="C275" s="8" t="s">
        <v>14</v>
      </c>
      <c r="D275" s="2"/>
      <c r="E275" s="2"/>
      <c r="F275" s="2"/>
      <c r="G275" s="2"/>
      <c r="H275" s="2"/>
      <c r="I275" s="2"/>
      <c r="J275" s="2"/>
      <c r="K275" s="2"/>
    </row>
    <row r="276" spans="1:11">
      <c r="A276" s="12"/>
      <c r="B276" s="22"/>
      <c r="C276" s="8" t="s">
        <v>15</v>
      </c>
      <c r="D276" s="2"/>
      <c r="E276" s="2"/>
      <c r="F276" s="2"/>
      <c r="G276" s="2"/>
      <c r="H276" s="2"/>
      <c r="I276" s="2"/>
      <c r="J276" s="2"/>
      <c r="K276" s="2"/>
    </row>
    <row r="277" spans="1:11" ht="24">
      <c r="A277" s="12"/>
      <c r="B277" s="22"/>
      <c r="C277" s="8" t="s">
        <v>16</v>
      </c>
      <c r="D277" s="2"/>
      <c r="E277" s="2"/>
      <c r="F277" s="2"/>
      <c r="G277" s="2"/>
      <c r="H277" s="2"/>
      <c r="I277" s="2"/>
      <c r="J277" s="2"/>
      <c r="K277" s="2"/>
    </row>
    <row r="278" spans="1:11">
      <c r="A278" s="12"/>
      <c r="B278" s="22"/>
      <c r="C278" s="8" t="s">
        <v>17</v>
      </c>
      <c r="D278" s="2"/>
      <c r="E278" s="1" t="s">
        <v>12</v>
      </c>
      <c r="F278" s="1" t="s">
        <v>12</v>
      </c>
      <c r="G278" s="1" t="s">
        <v>12</v>
      </c>
      <c r="H278" s="1"/>
      <c r="I278" s="1"/>
      <c r="J278" s="4" t="s">
        <v>12</v>
      </c>
      <c r="K278" s="4" t="s">
        <v>12</v>
      </c>
    </row>
    <row r="279" spans="1:11">
      <c r="A279" s="13"/>
      <c r="B279" s="22"/>
      <c r="C279" s="8" t="s">
        <v>18</v>
      </c>
      <c r="D279" s="2"/>
      <c r="E279" s="1" t="s">
        <v>12</v>
      </c>
      <c r="F279" s="1" t="s">
        <v>12</v>
      </c>
      <c r="G279" s="1" t="s">
        <v>12</v>
      </c>
      <c r="H279" s="1"/>
      <c r="I279" s="1"/>
      <c r="J279" s="4" t="s">
        <v>12</v>
      </c>
      <c r="K279" s="4" t="s">
        <v>12</v>
      </c>
    </row>
    <row r="280" spans="1:11" ht="15" customHeight="1">
      <c r="A280" s="11" t="s">
        <v>93</v>
      </c>
      <c r="B280" s="22"/>
      <c r="C280" s="7" t="s">
        <v>11</v>
      </c>
      <c r="D280" s="1">
        <f>D281</f>
        <v>35814.6</v>
      </c>
      <c r="E280" s="1">
        <f t="shared" ref="E280:H280" si="71">E281</f>
        <v>35814.6</v>
      </c>
      <c r="F280" s="1">
        <f t="shared" si="71"/>
        <v>35814.6</v>
      </c>
      <c r="G280" s="1">
        <f t="shared" si="71"/>
        <v>0</v>
      </c>
      <c r="H280" s="1">
        <f t="shared" si="71"/>
        <v>0</v>
      </c>
      <c r="I280" s="4">
        <f>H280/D280</f>
        <v>0</v>
      </c>
      <c r="J280" s="4">
        <f>G280/E280</f>
        <v>0</v>
      </c>
      <c r="K280" s="4">
        <f>G280/F280</f>
        <v>0</v>
      </c>
    </row>
    <row r="281" spans="1:11">
      <c r="A281" s="12"/>
      <c r="B281" s="22"/>
      <c r="C281" s="8" t="s">
        <v>13</v>
      </c>
      <c r="D281" s="2">
        <v>35814.6</v>
      </c>
      <c r="E281" s="2">
        <v>35814.6</v>
      </c>
      <c r="F281" s="2">
        <v>35814.6</v>
      </c>
      <c r="G281" s="2"/>
      <c r="H281" s="2"/>
      <c r="I281" s="3">
        <f>H281/D281</f>
        <v>0</v>
      </c>
      <c r="J281" s="3">
        <f>G281/E281</f>
        <v>0</v>
      </c>
      <c r="K281" s="3">
        <f>G281/F281</f>
        <v>0</v>
      </c>
    </row>
    <row r="282" spans="1:11" ht="24">
      <c r="A282" s="12"/>
      <c r="B282" s="22"/>
      <c r="C282" s="8" t="s">
        <v>14</v>
      </c>
      <c r="D282" s="2"/>
      <c r="E282" s="2"/>
      <c r="F282" s="2"/>
      <c r="G282" s="2"/>
      <c r="H282" s="2"/>
      <c r="I282" s="2"/>
      <c r="J282" s="2"/>
      <c r="K282" s="2"/>
    </row>
    <row r="283" spans="1:11">
      <c r="A283" s="12"/>
      <c r="B283" s="22"/>
      <c r="C283" s="8" t="s">
        <v>15</v>
      </c>
      <c r="D283" s="2"/>
      <c r="E283" s="2"/>
      <c r="F283" s="2"/>
      <c r="G283" s="2"/>
      <c r="H283" s="2"/>
      <c r="I283" s="2"/>
      <c r="J283" s="2"/>
      <c r="K283" s="2"/>
    </row>
    <row r="284" spans="1:11" ht="24">
      <c r="A284" s="12"/>
      <c r="B284" s="22"/>
      <c r="C284" s="8" t="s">
        <v>16</v>
      </c>
      <c r="D284" s="2"/>
      <c r="E284" s="2"/>
      <c r="F284" s="2"/>
      <c r="G284" s="2"/>
      <c r="H284" s="2"/>
      <c r="I284" s="2"/>
      <c r="J284" s="2"/>
      <c r="K284" s="2"/>
    </row>
    <row r="285" spans="1:11">
      <c r="A285" s="12"/>
      <c r="B285" s="22"/>
      <c r="C285" s="8" t="s">
        <v>17</v>
      </c>
      <c r="D285" s="2"/>
      <c r="E285" s="1" t="s">
        <v>12</v>
      </c>
      <c r="F285" s="1" t="s">
        <v>12</v>
      </c>
      <c r="G285" s="1" t="s">
        <v>12</v>
      </c>
      <c r="H285" s="1"/>
      <c r="I285" s="1"/>
      <c r="J285" s="4" t="s">
        <v>12</v>
      </c>
      <c r="K285" s="4" t="s">
        <v>12</v>
      </c>
    </row>
    <row r="286" spans="1:11">
      <c r="A286" s="13"/>
      <c r="B286" s="23"/>
      <c r="C286" s="8" t="s">
        <v>18</v>
      </c>
      <c r="D286" s="2"/>
      <c r="E286" s="1" t="s">
        <v>12</v>
      </c>
      <c r="F286" s="1" t="s">
        <v>12</v>
      </c>
      <c r="G286" s="1" t="s">
        <v>12</v>
      </c>
      <c r="H286" s="1"/>
      <c r="I286" s="1"/>
      <c r="J286" s="4" t="s">
        <v>12</v>
      </c>
      <c r="K286" s="4" t="s">
        <v>12</v>
      </c>
    </row>
    <row r="287" spans="1:11" ht="15" customHeight="1">
      <c r="A287" s="11" t="s">
        <v>69</v>
      </c>
      <c r="B287" s="11" t="s">
        <v>40</v>
      </c>
      <c r="C287" s="7" t="s">
        <v>11</v>
      </c>
      <c r="D287" s="1">
        <f>D288</f>
        <v>555933.1</v>
      </c>
      <c r="E287" s="1">
        <f t="shared" ref="E287:F287" si="72">E288</f>
        <v>549933.1</v>
      </c>
      <c r="F287" s="1">
        <f t="shared" si="72"/>
        <v>664545</v>
      </c>
      <c r="G287" s="1">
        <f>G288</f>
        <v>109936.629</v>
      </c>
      <c r="H287" s="1">
        <f>H288</f>
        <v>109710.773</v>
      </c>
      <c r="I287" s="4">
        <f>H287/D287</f>
        <v>0.19734527949496083</v>
      </c>
      <c r="J287" s="4">
        <f>G287/E287</f>
        <v>0.1999090962155215</v>
      </c>
      <c r="K287" s="4">
        <f>G287/F287</f>
        <v>0.16543142902286526</v>
      </c>
    </row>
    <row r="288" spans="1:11">
      <c r="A288" s="12"/>
      <c r="B288" s="12"/>
      <c r="C288" s="8" t="s">
        <v>13</v>
      </c>
      <c r="D288" s="2">
        <v>555933.1</v>
      </c>
      <c r="E288" s="2">
        <v>549933.1</v>
      </c>
      <c r="F288" s="2">
        <v>664545</v>
      </c>
      <c r="G288" s="51">
        <v>109936.629</v>
      </c>
      <c r="H288" s="2">
        <v>109710.773</v>
      </c>
      <c r="I288" s="3">
        <f>H288/D288</f>
        <v>0.19734527949496083</v>
      </c>
      <c r="J288" s="3">
        <f>G288/E288</f>
        <v>0.1999090962155215</v>
      </c>
      <c r="K288" s="3">
        <f>G288/F288</f>
        <v>0.16543142902286526</v>
      </c>
    </row>
    <row r="289" spans="1:11" ht="15" customHeight="1">
      <c r="A289" s="12"/>
      <c r="B289" s="12"/>
      <c r="C289" s="8" t="s">
        <v>14</v>
      </c>
      <c r="D289" s="2"/>
      <c r="E289" s="2"/>
      <c r="F289" s="2"/>
      <c r="G289" s="51"/>
      <c r="H289" s="1"/>
      <c r="I289" s="3"/>
      <c r="J289" s="4"/>
      <c r="K289" s="4"/>
    </row>
    <row r="290" spans="1:11">
      <c r="A290" s="12"/>
      <c r="B290" s="12"/>
      <c r="C290" s="8" t="s">
        <v>15</v>
      </c>
      <c r="D290" s="2"/>
      <c r="E290" s="2"/>
      <c r="F290" s="2"/>
      <c r="G290" s="2"/>
      <c r="H290" s="1"/>
      <c r="I290" s="3"/>
      <c r="J290" s="4"/>
      <c r="K290" s="4"/>
    </row>
    <row r="291" spans="1:11" ht="15" customHeight="1">
      <c r="A291" s="12"/>
      <c r="B291" s="12"/>
      <c r="C291" s="8" t="s">
        <v>16</v>
      </c>
      <c r="D291" s="2"/>
      <c r="E291" s="2"/>
      <c r="F291" s="2"/>
      <c r="G291" s="2"/>
      <c r="H291" s="1"/>
      <c r="I291" s="3"/>
      <c r="J291" s="4"/>
      <c r="K291" s="4"/>
    </row>
    <row r="292" spans="1:11">
      <c r="A292" s="12"/>
      <c r="B292" s="12"/>
      <c r="C292" s="8" t="s">
        <v>17</v>
      </c>
      <c r="D292" s="2"/>
      <c r="E292" s="1" t="s">
        <v>12</v>
      </c>
      <c r="F292" s="1" t="s">
        <v>12</v>
      </c>
      <c r="G292" s="1" t="s">
        <v>12</v>
      </c>
      <c r="H292" s="1"/>
      <c r="I292" s="3"/>
      <c r="J292" s="4" t="s">
        <v>12</v>
      </c>
      <c r="K292" s="4" t="s">
        <v>12</v>
      </c>
    </row>
    <row r="293" spans="1:11">
      <c r="A293" s="13"/>
      <c r="B293" s="13"/>
      <c r="C293" s="8" t="s">
        <v>18</v>
      </c>
      <c r="D293" s="2"/>
      <c r="E293" s="1" t="s">
        <v>12</v>
      </c>
      <c r="F293" s="1" t="s">
        <v>12</v>
      </c>
      <c r="G293" s="1" t="s">
        <v>12</v>
      </c>
      <c r="H293" s="1"/>
      <c r="I293" s="1"/>
      <c r="J293" s="4" t="s">
        <v>12</v>
      </c>
      <c r="K293" s="4" t="s">
        <v>12</v>
      </c>
    </row>
    <row r="294" spans="1:11" ht="15" customHeight="1">
      <c r="A294" s="11" t="s">
        <v>72</v>
      </c>
      <c r="B294" s="11" t="s">
        <v>41</v>
      </c>
      <c r="C294" s="7" t="s">
        <v>11</v>
      </c>
      <c r="D294" s="1">
        <f>D295</f>
        <v>175000</v>
      </c>
      <c r="E294" s="1">
        <f t="shared" ref="E294:F294" si="73">E295</f>
        <v>175000</v>
      </c>
      <c r="F294" s="1">
        <f t="shared" si="73"/>
        <v>175000</v>
      </c>
      <c r="G294" s="1">
        <f>G295</f>
        <v>44139.807999999997</v>
      </c>
      <c r="H294" s="1">
        <f>H295</f>
        <v>44139.8</v>
      </c>
      <c r="I294" s="4">
        <f>H294/D294</f>
        <v>0.2522274285714286</v>
      </c>
      <c r="J294" s="4">
        <f>G294/E294</f>
        <v>0.25222747428571429</v>
      </c>
      <c r="K294" s="4">
        <f>G294/F294</f>
        <v>0.25222747428571429</v>
      </c>
    </row>
    <row r="295" spans="1:11">
      <c r="A295" s="12"/>
      <c r="B295" s="12"/>
      <c r="C295" s="8" t="s">
        <v>13</v>
      </c>
      <c r="D295" s="2">
        <v>175000</v>
      </c>
      <c r="E295" s="2">
        <v>175000</v>
      </c>
      <c r="F295" s="2">
        <v>175000</v>
      </c>
      <c r="G295" s="2">
        <v>44139.807999999997</v>
      </c>
      <c r="H295" s="2">
        <v>44139.8</v>
      </c>
      <c r="I295" s="3">
        <f>H295/D295</f>
        <v>0.2522274285714286</v>
      </c>
      <c r="J295" s="3">
        <f>G295/E295</f>
        <v>0.25222747428571429</v>
      </c>
      <c r="K295" s="3">
        <f>G295/F295</f>
        <v>0.25222747428571429</v>
      </c>
    </row>
    <row r="296" spans="1:11" ht="15" customHeight="1">
      <c r="A296" s="12"/>
      <c r="B296" s="12"/>
      <c r="C296" s="8" t="s">
        <v>14</v>
      </c>
      <c r="D296" s="2"/>
      <c r="E296" s="2"/>
      <c r="F296" s="2"/>
      <c r="G296" s="2"/>
      <c r="H296" s="1"/>
      <c r="I296" s="3"/>
      <c r="J296" s="1"/>
      <c r="K296" s="1"/>
    </row>
    <row r="297" spans="1:11">
      <c r="A297" s="12"/>
      <c r="B297" s="12"/>
      <c r="C297" s="8" t="s">
        <v>15</v>
      </c>
      <c r="D297" s="2"/>
      <c r="E297" s="2"/>
      <c r="F297" s="2"/>
      <c r="G297" s="2"/>
      <c r="H297" s="1"/>
      <c r="I297" s="3"/>
      <c r="J297" s="1"/>
      <c r="K297" s="1"/>
    </row>
    <row r="298" spans="1:11" ht="15" customHeight="1">
      <c r="A298" s="12"/>
      <c r="B298" s="12"/>
      <c r="C298" s="8" t="s">
        <v>16</v>
      </c>
      <c r="D298" s="2"/>
      <c r="E298" s="2"/>
      <c r="F298" s="2"/>
      <c r="G298" s="2"/>
      <c r="H298" s="1"/>
      <c r="I298" s="3"/>
      <c r="J298" s="1"/>
      <c r="K298" s="1"/>
    </row>
    <row r="299" spans="1:11">
      <c r="A299" s="12"/>
      <c r="B299" s="12"/>
      <c r="C299" s="8" t="s">
        <v>17</v>
      </c>
      <c r="D299" s="2"/>
      <c r="E299" s="1" t="s">
        <v>12</v>
      </c>
      <c r="F299" s="1" t="s">
        <v>12</v>
      </c>
      <c r="G299" s="1" t="s">
        <v>12</v>
      </c>
      <c r="H299" s="1"/>
      <c r="I299" s="3"/>
      <c r="J299" s="4" t="s">
        <v>12</v>
      </c>
      <c r="K299" s="4" t="s">
        <v>12</v>
      </c>
    </row>
    <row r="300" spans="1:11">
      <c r="A300" s="13"/>
      <c r="B300" s="13"/>
      <c r="C300" s="8" t="s">
        <v>18</v>
      </c>
      <c r="D300" s="2"/>
      <c r="E300" s="1" t="s">
        <v>12</v>
      </c>
      <c r="F300" s="1" t="s">
        <v>12</v>
      </c>
      <c r="G300" s="1" t="s">
        <v>12</v>
      </c>
      <c r="H300" s="1"/>
      <c r="I300" s="1"/>
      <c r="J300" s="4" t="s">
        <v>12</v>
      </c>
      <c r="K300" s="4" t="s">
        <v>12</v>
      </c>
    </row>
    <row r="301" spans="1:11" ht="15" customHeight="1">
      <c r="A301" s="11" t="s">
        <v>73</v>
      </c>
      <c r="B301" s="11" t="s">
        <v>42</v>
      </c>
      <c r="C301" s="7" t="s">
        <v>11</v>
      </c>
      <c r="D301" s="1">
        <f>D302+D306</f>
        <v>300100</v>
      </c>
      <c r="E301" s="1">
        <f>E302</f>
        <v>300000</v>
      </c>
      <c r="F301" s="1">
        <f>F302</f>
        <v>300000</v>
      </c>
      <c r="G301" s="1"/>
      <c r="H301" s="1"/>
      <c r="I301" s="4">
        <f>H301/D301</f>
        <v>0</v>
      </c>
      <c r="J301" s="4">
        <f>G301/E301</f>
        <v>0</v>
      </c>
      <c r="K301" s="4">
        <f>G301/F301</f>
        <v>0</v>
      </c>
    </row>
    <row r="302" spans="1:11">
      <c r="A302" s="12"/>
      <c r="B302" s="12"/>
      <c r="C302" s="8" t="s">
        <v>13</v>
      </c>
      <c r="D302" s="2">
        <v>300000</v>
      </c>
      <c r="E302" s="2">
        <v>300000</v>
      </c>
      <c r="F302" s="2">
        <v>300000</v>
      </c>
      <c r="G302" s="2"/>
      <c r="H302" s="2"/>
      <c r="I302" s="3">
        <f>H302/D302</f>
        <v>0</v>
      </c>
      <c r="J302" s="3">
        <f>G302/E302</f>
        <v>0</v>
      </c>
      <c r="K302" s="3">
        <f>G302/F302</f>
        <v>0</v>
      </c>
    </row>
    <row r="303" spans="1:11" ht="15" customHeight="1">
      <c r="A303" s="12"/>
      <c r="B303" s="12"/>
      <c r="C303" s="8" t="s">
        <v>14</v>
      </c>
      <c r="D303" s="2"/>
      <c r="E303" s="2"/>
      <c r="F303" s="2"/>
      <c r="G303" s="2"/>
      <c r="H303" s="2"/>
      <c r="I303" s="3"/>
      <c r="J303" s="4"/>
      <c r="K303" s="4"/>
    </row>
    <row r="304" spans="1:11">
      <c r="A304" s="12"/>
      <c r="B304" s="12"/>
      <c r="C304" s="8" t="s">
        <v>15</v>
      </c>
      <c r="D304" s="2"/>
      <c r="E304" s="2"/>
      <c r="F304" s="2"/>
      <c r="G304" s="2"/>
      <c r="H304" s="2"/>
      <c r="I304" s="3"/>
      <c r="J304" s="4"/>
      <c r="K304" s="4"/>
    </row>
    <row r="305" spans="1:11" ht="15" customHeight="1">
      <c r="A305" s="12"/>
      <c r="B305" s="12"/>
      <c r="C305" s="8" t="s">
        <v>16</v>
      </c>
      <c r="D305" s="2"/>
      <c r="E305" s="2"/>
      <c r="F305" s="2"/>
      <c r="G305" s="2"/>
      <c r="H305" s="2"/>
      <c r="I305" s="3"/>
      <c r="J305" s="4"/>
      <c r="K305" s="4"/>
    </row>
    <row r="306" spans="1:11">
      <c r="A306" s="12"/>
      <c r="B306" s="12"/>
      <c r="C306" s="8" t="s">
        <v>17</v>
      </c>
      <c r="D306" s="2">
        <v>100</v>
      </c>
      <c r="E306" s="1" t="s">
        <v>12</v>
      </c>
      <c r="F306" s="1" t="s">
        <v>12</v>
      </c>
      <c r="G306" s="1" t="s">
        <v>12</v>
      </c>
      <c r="H306" s="2"/>
      <c r="I306" s="3">
        <f t="shared" ref="I306" si="74">H306/D306</f>
        <v>0</v>
      </c>
      <c r="J306" s="4" t="s">
        <v>12</v>
      </c>
      <c r="K306" s="4" t="s">
        <v>12</v>
      </c>
    </row>
    <row r="307" spans="1:11">
      <c r="A307" s="13"/>
      <c r="B307" s="13"/>
      <c r="C307" s="8" t="s">
        <v>18</v>
      </c>
      <c r="D307" s="2"/>
      <c r="E307" s="1" t="s">
        <v>12</v>
      </c>
      <c r="F307" s="1" t="s">
        <v>12</v>
      </c>
      <c r="G307" s="1" t="s">
        <v>12</v>
      </c>
      <c r="H307" s="1"/>
      <c r="I307" s="1"/>
      <c r="J307" s="4" t="s">
        <v>12</v>
      </c>
      <c r="K307" s="4" t="s">
        <v>12</v>
      </c>
    </row>
    <row r="308" spans="1:11" ht="15" customHeight="1">
      <c r="A308" s="11" t="s">
        <v>74</v>
      </c>
      <c r="B308" s="11" t="s">
        <v>42</v>
      </c>
      <c r="C308" s="7" t="s">
        <v>11</v>
      </c>
      <c r="D308" s="1">
        <f>D309+D313</f>
        <v>35100</v>
      </c>
      <c r="E308" s="1">
        <f>E309</f>
        <v>35000</v>
      </c>
      <c r="F308" s="1">
        <f>F309</f>
        <v>35000</v>
      </c>
      <c r="G308" s="1"/>
      <c r="H308" s="1"/>
      <c r="I308" s="4">
        <f>H308/D308</f>
        <v>0</v>
      </c>
      <c r="J308" s="4">
        <f>G308/E308</f>
        <v>0</v>
      </c>
      <c r="K308" s="4">
        <f>G308/F308</f>
        <v>0</v>
      </c>
    </row>
    <row r="309" spans="1:11">
      <c r="A309" s="12"/>
      <c r="B309" s="12"/>
      <c r="C309" s="8" t="s">
        <v>13</v>
      </c>
      <c r="D309" s="2">
        <v>35000</v>
      </c>
      <c r="E309" s="2">
        <v>35000</v>
      </c>
      <c r="F309" s="2">
        <v>35000</v>
      </c>
      <c r="G309" s="2"/>
      <c r="H309" s="2"/>
      <c r="I309" s="3">
        <f>H309/D309</f>
        <v>0</v>
      </c>
      <c r="J309" s="3">
        <f>G309/E309</f>
        <v>0</v>
      </c>
      <c r="K309" s="3">
        <f>G309/F309</f>
        <v>0</v>
      </c>
    </row>
    <row r="310" spans="1:11" ht="15" customHeight="1">
      <c r="A310" s="12"/>
      <c r="B310" s="12"/>
      <c r="C310" s="8" t="s">
        <v>14</v>
      </c>
      <c r="D310" s="2"/>
      <c r="E310" s="2"/>
      <c r="F310" s="2"/>
      <c r="G310" s="2"/>
      <c r="H310" s="2"/>
      <c r="I310" s="3"/>
      <c r="J310" s="4"/>
      <c r="K310" s="4"/>
    </row>
    <row r="311" spans="1:11">
      <c r="A311" s="12"/>
      <c r="B311" s="12"/>
      <c r="C311" s="8" t="s">
        <v>15</v>
      </c>
      <c r="D311" s="2"/>
      <c r="E311" s="2"/>
      <c r="F311" s="2"/>
      <c r="G311" s="2"/>
      <c r="H311" s="2"/>
      <c r="I311" s="3"/>
      <c r="J311" s="4"/>
      <c r="K311" s="4"/>
    </row>
    <row r="312" spans="1:11" ht="15" customHeight="1">
      <c r="A312" s="12"/>
      <c r="B312" s="12"/>
      <c r="C312" s="8" t="s">
        <v>16</v>
      </c>
      <c r="D312" s="2"/>
      <c r="E312" s="2"/>
      <c r="F312" s="2"/>
      <c r="G312" s="2"/>
      <c r="H312" s="2"/>
      <c r="I312" s="3"/>
      <c r="J312" s="4"/>
      <c r="K312" s="4"/>
    </row>
    <row r="313" spans="1:11">
      <c r="A313" s="12"/>
      <c r="B313" s="12"/>
      <c r="C313" s="8" t="s">
        <v>17</v>
      </c>
      <c r="D313" s="2">
        <v>100</v>
      </c>
      <c r="E313" s="1" t="s">
        <v>12</v>
      </c>
      <c r="F313" s="1" t="s">
        <v>12</v>
      </c>
      <c r="G313" s="1" t="s">
        <v>12</v>
      </c>
      <c r="H313" s="2"/>
      <c r="I313" s="3">
        <f t="shared" ref="I313" si="75">H313/D313</f>
        <v>0</v>
      </c>
      <c r="J313" s="4" t="s">
        <v>12</v>
      </c>
      <c r="K313" s="4" t="s">
        <v>12</v>
      </c>
    </row>
    <row r="314" spans="1:11">
      <c r="A314" s="13"/>
      <c r="B314" s="13"/>
      <c r="C314" s="8" t="s">
        <v>18</v>
      </c>
      <c r="D314" s="2"/>
      <c r="E314" s="1" t="s">
        <v>12</v>
      </c>
      <c r="F314" s="1" t="s">
        <v>12</v>
      </c>
      <c r="G314" s="1" t="s">
        <v>12</v>
      </c>
      <c r="H314" s="2"/>
      <c r="I314" s="1"/>
      <c r="J314" s="4" t="s">
        <v>12</v>
      </c>
      <c r="K314" s="4" t="s">
        <v>12</v>
      </c>
    </row>
    <row r="315" spans="1:11" ht="15" customHeight="1">
      <c r="A315" s="11" t="s">
        <v>76</v>
      </c>
      <c r="B315" s="11" t="s">
        <v>42</v>
      </c>
      <c r="C315" s="7" t="s">
        <v>11</v>
      </c>
      <c r="D315" s="1">
        <f>D316+D320</f>
        <v>100100</v>
      </c>
      <c r="E315" s="1">
        <f>E316</f>
        <v>100000</v>
      </c>
      <c r="F315" s="1">
        <f>F316</f>
        <v>0</v>
      </c>
      <c r="G315" s="1"/>
      <c r="H315" s="1"/>
      <c r="I315" s="4">
        <f>H315/D315</f>
        <v>0</v>
      </c>
      <c r="J315" s="4">
        <f>G315/E315</f>
        <v>0</v>
      </c>
      <c r="K315" s="4"/>
    </row>
    <row r="316" spans="1:11">
      <c r="A316" s="12"/>
      <c r="B316" s="12"/>
      <c r="C316" s="8" t="s">
        <v>13</v>
      </c>
      <c r="D316" s="2">
        <v>100000</v>
      </c>
      <c r="E316" s="2">
        <v>100000</v>
      </c>
      <c r="F316" s="2"/>
      <c r="G316" s="2"/>
      <c r="H316" s="2"/>
      <c r="I316" s="3">
        <f>H316/D316</f>
        <v>0</v>
      </c>
      <c r="J316" s="3">
        <f>G316/E316</f>
        <v>0</v>
      </c>
      <c r="K316" s="3"/>
    </row>
    <row r="317" spans="1:11" ht="15" customHeight="1">
      <c r="A317" s="12"/>
      <c r="B317" s="12"/>
      <c r="C317" s="8" t="s">
        <v>14</v>
      </c>
      <c r="D317" s="2"/>
      <c r="E317" s="2"/>
      <c r="F317" s="2"/>
      <c r="G317" s="2"/>
      <c r="H317" s="2"/>
      <c r="I317" s="3"/>
      <c r="J317" s="4"/>
      <c r="K317" s="4"/>
    </row>
    <row r="318" spans="1:11">
      <c r="A318" s="12"/>
      <c r="B318" s="12"/>
      <c r="C318" s="8" t="s">
        <v>15</v>
      </c>
      <c r="D318" s="2"/>
      <c r="E318" s="2"/>
      <c r="F318" s="2"/>
      <c r="G318" s="2"/>
      <c r="H318" s="2"/>
      <c r="I318" s="3"/>
      <c r="J318" s="4"/>
      <c r="K318" s="4"/>
    </row>
    <row r="319" spans="1:11" ht="15" customHeight="1">
      <c r="A319" s="12"/>
      <c r="B319" s="12"/>
      <c r="C319" s="8" t="s">
        <v>16</v>
      </c>
      <c r="D319" s="2"/>
      <c r="E319" s="2"/>
      <c r="F319" s="2"/>
      <c r="G319" s="2"/>
      <c r="H319" s="2"/>
      <c r="I319" s="3"/>
      <c r="J319" s="4"/>
      <c r="K319" s="4"/>
    </row>
    <row r="320" spans="1:11">
      <c r="A320" s="12"/>
      <c r="B320" s="12"/>
      <c r="C320" s="8" t="s">
        <v>17</v>
      </c>
      <c r="D320" s="2">
        <v>100</v>
      </c>
      <c r="E320" s="1" t="s">
        <v>12</v>
      </c>
      <c r="F320" s="1" t="s">
        <v>12</v>
      </c>
      <c r="G320" s="1" t="s">
        <v>12</v>
      </c>
      <c r="H320" s="2"/>
      <c r="I320" s="3">
        <f t="shared" ref="I320" si="76">H320/D320</f>
        <v>0</v>
      </c>
      <c r="J320" s="4" t="s">
        <v>12</v>
      </c>
      <c r="K320" s="4" t="s">
        <v>12</v>
      </c>
    </row>
    <row r="321" spans="1:11">
      <c r="A321" s="13"/>
      <c r="B321" s="13"/>
      <c r="C321" s="8" t="s">
        <v>18</v>
      </c>
      <c r="D321" s="2"/>
      <c r="E321" s="1" t="s">
        <v>12</v>
      </c>
      <c r="F321" s="1" t="s">
        <v>12</v>
      </c>
      <c r="G321" s="1" t="s">
        <v>12</v>
      </c>
      <c r="H321" s="2"/>
      <c r="I321" s="1"/>
      <c r="J321" s="4" t="s">
        <v>12</v>
      </c>
      <c r="K321" s="4" t="s">
        <v>12</v>
      </c>
    </row>
    <row r="322" spans="1:11" ht="15" customHeight="1">
      <c r="A322" s="11" t="s">
        <v>77</v>
      </c>
      <c r="B322" s="11" t="s">
        <v>42</v>
      </c>
      <c r="C322" s="7" t="s">
        <v>11</v>
      </c>
      <c r="D322" s="1">
        <f>D323+D327</f>
        <v>429700</v>
      </c>
      <c r="E322" s="1">
        <f>E323</f>
        <v>429600</v>
      </c>
      <c r="F322" s="1">
        <f>F323</f>
        <v>395000</v>
      </c>
      <c r="G322" s="1">
        <f>G323</f>
        <v>200000</v>
      </c>
      <c r="H322" s="1">
        <f>H323</f>
        <v>200000</v>
      </c>
      <c r="I322" s="4">
        <f>H322/D322</f>
        <v>0.46544100535257155</v>
      </c>
      <c r="J322" s="4">
        <f>G322/E322</f>
        <v>0.46554934823091249</v>
      </c>
      <c r="K322" s="4">
        <f>G322/F322</f>
        <v>0.50632911392405067</v>
      </c>
    </row>
    <row r="323" spans="1:11">
      <c r="A323" s="12"/>
      <c r="B323" s="12"/>
      <c r="C323" s="8" t="s">
        <v>13</v>
      </c>
      <c r="D323" s="2">
        <v>429600</v>
      </c>
      <c r="E323" s="2">
        <v>429600</v>
      </c>
      <c r="F323" s="2">
        <v>395000</v>
      </c>
      <c r="G323" s="2">
        <v>200000</v>
      </c>
      <c r="H323" s="2">
        <v>200000</v>
      </c>
      <c r="I323" s="3">
        <f>H323/D323</f>
        <v>0.46554934823091249</v>
      </c>
      <c r="J323" s="3">
        <f>G323/E323</f>
        <v>0.46554934823091249</v>
      </c>
      <c r="K323" s="3">
        <f>G323/F323</f>
        <v>0.50632911392405067</v>
      </c>
    </row>
    <row r="324" spans="1:11" ht="15" customHeight="1">
      <c r="A324" s="12"/>
      <c r="B324" s="12"/>
      <c r="C324" s="8" t="s">
        <v>14</v>
      </c>
      <c r="D324" s="2"/>
      <c r="E324" s="2"/>
      <c r="F324" s="2"/>
      <c r="G324" s="2"/>
      <c r="H324" s="2"/>
      <c r="I324" s="3"/>
      <c r="J324" s="4"/>
      <c r="K324" s="4"/>
    </row>
    <row r="325" spans="1:11">
      <c r="A325" s="12"/>
      <c r="B325" s="12"/>
      <c r="C325" s="8" t="s">
        <v>15</v>
      </c>
      <c r="D325" s="2"/>
      <c r="E325" s="2"/>
      <c r="F325" s="2"/>
      <c r="G325" s="2"/>
      <c r="H325" s="2"/>
      <c r="I325" s="3"/>
      <c r="J325" s="4"/>
      <c r="K325" s="4"/>
    </row>
    <row r="326" spans="1:11" ht="15" customHeight="1">
      <c r="A326" s="12"/>
      <c r="B326" s="12"/>
      <c r="C326" s="8" t="s">
        <v>16</v>
      </c>
      <c r="D326" s="2"/>
      <c r="E326" s="2"/>
      <c r="F326" s="2"/>
      <c r="G326" s="2"/>
      <c r="H326" s="2"/>
      <c r="I326" s="3"/>
      <c r="J326" s="4"/>
      <c r="K326" s="4"/>
    </row>
    <row r="327" spans="1:11">
      <c r="A327" s="12"/>
      <c r="B327" s="12"/>
      <c r="C327" s="8" t="s">
        <v>17</v>
      </c>
      <c r="D327" s="2">
        <v>100</v>
      </c>
      <c r="E327" s="1" t="s">
        <v>12</v>
      </c>
      <c r="F327" s="1" t="s">
        <v>12</v>
      </c>
      <c r="G327" s="1" t="s">
        <v>12</v>
      </c>
      <c r="H327" s="2"/>
      <c r="I327" s="3">
        <f t="shared" ref="I327" si="77">H327/D327</f>
        <v>0</v>
      </c>
      <c r="J327" s="4" t="s">
        <v>12</v>
      </c>
      <c r="K327" s="4" t="s">
        <v>12</v>
      </c>
    </row>
    <row r="328" spans="1:11">
      <c r="A328" s="13"/>
      <c r="B328" s="13"/>
      <c r="C328" s="8" t="s">
        <v>18</v>
      </c>
      <c r="D328" s="2"/>
      <c r="E328" s="1" t="s">
        <v>12</v>
      </c>
      <c r="F328" s="1" t="s">
        <v>12</v>
      </c>
      <c r="G328" s="1" t="s">
        <v>12</v>
      </c>
      <c r="H328" s="1"/>
      <c r="I328" s="1"/>
      <c r="J328" s="4" t="s">
        <v>12</v>
      </c>
      <c r="K328" s="4" t="s">
        <v>12</v>
      </c>
    </row>
    <row r="329" spans="1:11" ht="15" customHeight="1">
      <c r="A329" s="11" t="s">
        <v>78</v>
      </c>
      <c r="B329" s="11" t="s">
        <v>42</v>
      </c>
      <c r="C329" s="7" t="s">
        <v>11</v>
      </c>
      <c r="D329" s="1">
        <f>D330+D334</f>
        <v>650100</v>
      </c>
      <c r="E329" s="1">
        <f>E330</f>
        <v>650000</v>
      </c>
      <c r="F329" s="1">
        <f>F330</f>
        <v>650000</v>
      </c>
      <c r="G329" s="1"/>
      <c r="H329" s="1"/>
      <c r="I329" s="4">
        <f>H329/D329</f>
        <v>0</v>
      </c>
      <c r="J329" s="4">
        <f>G329/E329</f>
        <v>0</v>
      </c>
      <c r="K329" s="4">
        <f>G329/F329</f>
        <v>0</v>
      </c>
    </row>
    <row r="330" spans="1:11">
      <c r="A330" s="12"/>
      <c r="B330" s="12"/>
      <c r="C330" s="8" t="s">
        <v>13</v>
      </c>
      <c r="D330" s="2">
        <v>650000</v>
      </c>
      <c r="E330" s="2">
        <v>650000</v>
      </c>
      <c r="F330" s="2">
        <v>650000</v>
      </c>
      <c r="G330" s="2"/>
      <c r="H330" s="2"/>
      <c r="I330" s="3">
        <f>H330/D330</f>
        <v>0</v>
      </c>
      <c r="J330" s="3">
        <f>G330/E330</f>
        <v>0</v>
      </c>
      <c r="K330" s="3">
        <f>G330/F330</f>
        <v>0</v>
      </c>
    </row>
    <row r="331" spans="1:11" ht="15" customHeight="1">
      <c r="A331" s="12"/>
      <c r="B331" s="12"/>
      <c r="C331" s="8" t="s">
        <v>14</v>
      </c>
      <c r="D331" s="2"/>
      <c r="E331" s="2"/>
      <c r="F331" s="2"/>
      <c r="G331" s="2"/>
      <c r="H331" s="1"/>
      <c r="I331" s="3"/>
      <c r="J331" s="4"/>
      <c r="K331" s="4"/>
    </row>
    <row r="332" spans="1:11">
      <c r="A332" s="12"/>
      <c r="B332" s="12"/>
      <c r="C332" s="8" t="s">
        <v>15</v>
      </c>
      <c r="D332" s="2"/>
      <c r="E332" s="2"/>
      <c r="F332" s="2"/>
      <c r="G332" s="2"/>
      <c r="H332" s="2"/>
      <c r="I332" s="3"/>
      <c r="J332" s="4"/>
      <c r="K332" s="4"/>
    </row>
    <row r="333" spans="1:11" ht="15" customHeight="1">
      <c r="A333" s="12"/>
      <c r="B333" s="12"/>
      <c r="C333" s="8" t="s">
        <v>16</v>
      </c>
      <c r="D333" s="2"/>
      <c r="E333" s="2"/>
      <c r="F333" s="2"/>
      <c r="G333" s="2"/>
      <c r="H333" s="1"/>
      <c r="I333" s="3"/>
      <c r="J333" s="4"/>
      <c r="K333" s="4"/>
    </row>
    <row r="334" spans="1:11">
      <c r="A334" s="12"/>
      <c r="B334" s="12"/>
      <c r="C334" s="8" t="s">
        <v>17</v>
      </c>
      <c r="D334" s="2">
        <v>100</v>
      </c>
      <c r="E334" s="1" t="s">
        <v>12</v>
      </c>
      <c r="F334" s="1" t="s">
        <v>12</v>
      </c>
      <c r="G334" s="1" t="s">
        <v>12</v>
      </c>
      <c r="H334" s="2"/>
      <c r="I334" s="3">
        <f t="shared" ref="I334" si="78">H334/D334</f>
        <v>0</v>
      </c>
      <c r="J334" s="4" t="s">
        <v>12</v>
      </c>
      <c r="K334" s="4" t="s">
        <v>12</v>
      </c>
    </row>
    <row r="335" spans="1:11">
      <c r="A335" s="13"/>
      <c r="B335" s="13"/>
      <c r="C335" s="8" t="s">
        <v>18</v>
      </c>
      <c r="D335" s="2"/>
      <c r="E335" s="1" t="s">
        <v>12</v>
      </c>
      <c r="F335" s="1" t="s">
        <v>12</v>
      </c>
      <c r="G335" s="1" t="s">
        <v>12</v>
      </c>
      <c r="H335" s="1"/>
      <c r="I335" s="1"/>
      <c r="J335" s="4" t="s">
        <v>12</v>
      </c>
      <c r="K335" s="4" t="s">
        <v>12</v>
      </c>
    </row>
    <row r="336" spans="1:11" ht="15" customHeight="1">
      <c r="A336" s="11" t="s">
        <v>79</v>
      </c>
      <c r="B336" s="11" t="s">
        <v>42</v>
      </c>
      <c r="C336" s="7" t="s">
        <v>11</v>
      </c>
      <c r="D336" s="1">
        <f>D337+D341</f>
        <v>15100</v>
      </c>
      <c r="E336" s="1">
        <f>E337</f>
        <v>15000</v>
      </c>
      <c r="F336" s="1">
        <f>F337</f>
        <v>15000</v>
      </c>
      <c r="G336" s="1"/>
      <c r="H336" s="1"/>
      <c r="I336" s="4">
        <f>H336/D336</f>
        <v>0</v>
      </c>
      <c r="J336" s="4">
        <f>G336/E336</f>
        <v>0</v>
      </c>
      <c r="K336" s="4">
        <f>G336/F336</f>
        <v>0</v>
      </c>
    </row>
    <row r="337" spans="1:11">
      <c r="A337" s="12"/>
      <c r="B337" s="12"/>
      <c r="C337" s="8" t="s">
        <v>13</v>
      </c>
      <c r="D337" s="2">
        <v>15000</v>
      </c>
      <c r="E337" s="2">
        <v>15000</v>
      </c>
      <c r="F337" s="2">
        <v>15000</v>
      </c>
      <c r="G337" s="2"/>
      <c r="H337" s="2"/>
      <c r="I337" s="3">
        <f>H337/D337</f>
        <v>0</v>
      </c>
      <c r="J337" s="3">
        <f>G337/E337</f>
        <v>0</v>
      </c>
      <c r="K337" s="3">
        <f>G337/F337</f>
        <v>0</v>
      </c>
    </row>
    <row r="338" spans="1:11" ht="15" customHeight="1">
      <c r="A338" s="12"/>
      <c r="B338" s="12"/>
      <c r="C338" s="8" t="s">
        <v>14</v>
      </c>
      <c r="D338" s="2"/>
      <c r="E338" s="2"/>
      <c r="F338" s="2"/>
      <c r="G338" s="2"/>
      <c r="H338" s="1"/>
      <c r="I338" s="3"/>
      <c r="J338" s="4"/>
      <c r="K338" s="4"/>
    </row>
    <row r="339" spans="1:11">
      <c r="A339" s="12"/>
      <c r="B339" s="12"/>
      <c r="C339" s="8" t="s">
        <v>15</v>
      </c>
      <c r="D339" s="2"/>
      <c r="E339" s="2"/>
      <c r="F339" s="2"/>
      <c r="G339" s="2"/>
      <c r="H339" s="1"/>
      <c r="I339" s="3"/>
      <c r="J339" s="4"/>
      <c r="K339" s="4"/>
    </row>
    <row r="340" spans="1:11" ht="15" customHeight="1">
      <c r="A340" s="12"/>
      <c r="B340" s="12"/>
      <c r="C340" s="8" t="s">
        <v>16</v>
      </c>
      <c r="D340" s="2"/>
      <c r="E340" s="2"/>
      <c r="F340" s="2"/>
      <c r="G340" s="2"/>
      <c r="H340" s="1"/>
      <c r="I340" s="3"/>
      <c r="J340" s="4"/>
      <c r="K340" s="4"/>
    </row>
    <row r="341" spans="1:11">
      <c r="A341" s="12"/>
      <c r="B341" s="12"/>
      <c r="C341" s="8" t="s">
        <v>17</v>
      </c>
      <c r="D341" s="2">
        <v>100</v>
      </c>
      <c r="E341" s="1" t="s">
        <v>12</v>
      </c>
      <c r="F341" s="1" t="s">
        <v>12</v>
      </c>
      <c r="G341" s="1" t="s">
        <v>12</v>
      </c>
      <c r="H341" s="2"/>
      <c r="I341" s="3">
        <f t="shared" ref="I341" si="79">H341/D341</f>
        <v>0</v>
      </c>
      <c r="J341" s="4" t="s">
        <v>12</v>
      </c>
      <c r="K341" s="4" t="s">
        <v>12</v>
      </c>
    </row>
    <row r="342" spans="1:11">
      <c r="A342" s="13"/>
      <c r="B342" s="13"/>
      <c r="C342" s="8" t="s">
        <v>18</v>
      </c>
      <c r="D342" s="2"/>
      <c r="E342" s="1" t="s">
        <v>12</v>
      </c>
      <c r="F342" s="1" t="s">
        <v>12</v>
      </c>
      <c r="G342" s="1" t="s">
        <v>12</v>
      </c>
      <c r="H342" s="1"/>
      <c r="I342" s="1"/>
      <c r="J342" s="4" t="s">
        <v>12</v>
      </c>
      <c r="K342" s="4" t="s">
        <v>12</v>
      </c>
    </row>
    <row r="343" spans="1:11">
      <c r="A343" s="11" t="s">
        <v>85</v>
      </c>
      <c r="B343" s="11" t="s">
        <v>42</v>
      </c>
      <c r="C343" s="7" t="s">
        <v>11</v>
      </c>
      <c r="D343" s="1">
        <f>D344</f>
        <v>0</v>
      </c>
      <c r="E343" s="1">
        <f>E344</f>
        <v>9000</v>
      </c>
      <c r="F343" s="1">
        <f>F344</f>
        <v>0</v>
      </c>
      <c r="G343" s="1"/>
      <c r="H343" s="1"/>
      <c r="I343" s="4"/>
      <c r="J343" s="4">
        <f>G343/E343</f>
        <v>0</v>
      </c>
      <c r="K343" s="4"/>
    </row>
    <row r="344" spans="1:11">
      <c r="A344" s="12"/>
      <c r="B344" s="12"/>
      <c r="C344" s="8" t="s">
        <v>13</v>
      </c>
      <c r="D344" s="2"/>
      <c r="E344" s="2">
        <v>9000</v>
      </c>
      <c r="F344" s="1"/>
      <c r="G344" s="2"/>
      <c r="H344" s="2"/>
      <c r="I344" s="3"/>
      <c r="J344" s="3">
        <f>G344/E344</f>
        <v>0</v>
      </c>
      <c r="K344" s="3"/>
    </row>
    <row r="345" spans="1:11" ht="24">
      <c r="A345" s="12"/>
      <c r="B345" s="12"/>
      <c r="C345" s="8" t="s">
        <v>14</v>
      </c>
      <c r="D345" s="2"/>
      <c r="E345" s="2"/>
      <c r="F345" s="2"/>
      <c r="G345" s="2"/>
      <c r="H345" s="2"/>
      <c r="I345" s="3"/>
      <c r="J345" s="2"/>
      <c r="K345" s="2"/>
    </row>
    <row r="346" spans="1:11">
      <c r="A346" s="12"/>
      <c r="B346" s="12"/>
      <c r="C346" s="8" t="s">
        <v>15</v>
      </c>
      <c r="D346" s="2"/>
      <c r="E346" s="2"/>
      <c r="F346" s="2"/>
      <c r="G346" s="2"/>
      <c r="H346" s="2"/>
      <c r="I346" s="3"/>
      <c r="J346" s="2"/>
      <c r="K346" s="2"/>
    </row>
    <row r="347" spans="1:11" ht="24">
      <c r="A347" s="12"/>
      <c r="B347" s="12"/>
      <c r="C347" s="8" t="s">
        <v>16</v>
      </c>
      <c r="D347" s="2"/>
      <c r="E347" s="2"/>
      <c r="F347" s="2"/>
      <c r="G347" s="2"/>
      <c r="H347" s="2"/>
      <c r="I347" s="3"/>
      <c r="J347" s="2"/>
      <c r="K347" s="2"/>
    </row>
    <row r="348" spans="1:11">
      <c r="A348" s="12"/>
      <c r="B348" s="12"/>
      <c r="C348" s="8" t="s">
        <v>17</v>
      </c>
      <c r="D348" s="2"/>
      <c r="E348" s="1" t="s">
        <v>12</v>
      </c>
      <c r="F348" s="1" t="s">
        <v>12</v>
      </c>
      <c r="G348" s="1" t="s">
        <v>12</v>
      </c>
      <c r="H348" s="2"/>
      <c r="I348" s="3"/>
      <c r="J348" s="1" t="s">
        <v>12</v>
      </c>
      <c r="K348" s="1" t="s">
        <v>12</v>
      </c>
    </row>
    <row r="349" spans="1:11">
      <c r="A349" s="13"/>
      <c r="B349" s="13"/>
      <c r="C349" s="8" t="s">
        <v>18</v>
      </c>
      <c r="D349" s="2"/>
      <c r="E349" s="1" t="s">
        <v>12</v>
      </c>
      <c r="F349" s="1" t="s">
        <v>12</v>
      </c>
      <c r="G349" s="1" t="s">
        <v>12</v>
      </c>
      <c r="H349" s="1"/>
      <c r="I349" s="1"/>
      <c r="J349" s="1" t="s">
        <v>12</v>
      </c>
      <c r="K349" s="1" t="s">
        <v>12</v>
      </c>
    </row>
    <row r="350" spans="1:11" ht="15" customHeight="1">
      <c r="A350" s="11" t="s">
        <v>43</v>
      </c>
      <c r="B350" s="11" t="s">
        <v>37</v>
      </c>
      <c r="C350" s="7" t="s">
        <v>11</v>
      </c>
      <c r="D350" s="1">
        <f>SUM(D351:D356)</f>
        <v>240799.3</v>
      </c>
      <c r="E350" s="1">
        <f t="shared" ref="E350:F350" si="80">SUM(E351:E356)</f>
        <v>237799.3</v>
      </c>
      <c r="F350" s="1">
        <f t="shared" si="80"/>
        <v>221609.7</v>
      </c>
      <c r="G350" s="1">
        <f>SUM(G351:G356)</f>
        <v>65270.7</v>
      </c>
      <c r="H350" s="1">
        <f>SUM(H351:H356)</f>
        <v>65270.7</v>
      </c>
      <c r="I350" s="4">
        <f>H350/D350</f>
        <v>0.27105851221328303</v>
      </c>
      <c r="J350" s="4">
        <f>G350/E350</f>
        <v>0.27447809980937704</v>
      </c>
      <c r="K350" s="4">
        <f>G350/F350</f>
        <v>0.29452997770404449</v>
      </c>
    </row>
    <row r="351" spans="1:11">
      <c r="A351" s="12"/>
      <c r="B351" s="12"/>
      <c r="C351" s="8" t="s">
        <v>13</v>
      </c>
      <c r="D351" s="2">
        <f>SUM(D358,D365)</f>
        <v>240799.3</v>
      </c>
      <c r="E351" s="2">
        <f t="shared" ref="E351:G351" si="81">SUM(E358,E365)</f>
        <v>237799.3</v>
      </c>
      <c r="F351" s="2">
        <f t="shared" si="81"/>
        <v>221609.7</v>
      </c>
      <c r="G351" s="2">
        <f t="shared" si="81"/>
        <v>65270.7</v>
      </c>
      <c r="H351" s="2">
        <v>65270.7</v>
      </c>
      <c r="I351" s="3">
        <f>H351/D351</f>
        <v>0.27105851221328303</v>
      </c>
      <c r="J351" s="3">
        <f>G351/E351</f>
        <v>0.27447809980937704</v>
      </c>
      <c r="K351" s="3">
        <f>G351/F351</f>
        <v>0.29452997770404449</v>
      </c>
    </row>
    <row r="352" spans="1:11" ht="15" customHeight="1">
      <c r="A352" s="12"/>
      <c r="B352" s="12"/>
      <c r="C352" s="8" t="s">
        <v>14</v>
      </c>
      <c r="D352" s="2"/>
      <c r="E352" s="2"/>
      <c r="F352" s="2"/>
      <c r="G352" s="2"/>
      <c r="H352" s="5"/>
      <c r="I352" s="3"/>
      <c r="J352" s="4"/>
      <c r="K352" s="4"/>
    </row>
    <row r="353" spans="1:11">
      <c r="A353" s="12"/>
      <c r="B353" s="12"/>
      <c r="C353" s="8" t="s">
        <v>15</v>
      </c>
      <c r="D353" s="2"/>
      <c r="E353" s="2"/>
      <c r="F353" s="2"/>
      <c r="G353" s="2"/>
      <c r="H353" s="5"/>
      <c r="I353" s="3"/>
      <c r="J353" s="4"/>
      <c r="K353" s="4"/>
    </row>
    <row r="354" spans="1:11" ht="15" customHeight="1">
      <c r="A354" s="12"/>
      <c r="B354" s="12"/>
      <c r="C354" s="8" t="s">
        <v>16</v>
      </c>
      <c r="D354" s="2"/>
      <c r="E354" s="2"/>
      <c r="F354" s="2"/>
      <c r="G354" s="2"/>
      <c r="H354" s="5"/>
      <c r="I354" s="3"/>
      <c r="J354" s="4"/>
      <c r="K354" s="4"/>
    </row>
    <row r="355" spans="1:11">
      <c r="A355" s="12"/>
      <c r="B355" s="12"/>
      <c r="C355" s="8" t="s">
        <v>17</v>
      </c>
      <c r="D355" s="2"/>
      <c r="E355" s="1" t="s">
        <v>12</v>
      </c>
      <c r="F355" s="1" t="s">
        <v>12</v>
      </c>
      <c r="G355" s="1" t="s">
        <v>12</v>
      </c>
      <c r="H355" s="5"/>
      <c r="I355" s="3"/>
      <c r="J355" s="1" t="s">
        <v>12</v>
      </c>
      <c r="K355" s="1" t="s">
        <v>12</v>
      </c>
    </row>
    <row r="356" spans="1:11">
      <c r="A356" s="13"/>
      <c r="B356" s="13"/>
      <c r="C356" s="8" t="s">
        <v>18</v>
      </c>
      <c r="D356" s="2"/>
      <c r="E356" s="1" t="s">
        <v>12</v>
      </c>
      <c r="F356" s="1" t="s">
        <v>12</v>
      </c>
      <c r="G356" s="1" t="s">
        <v>12</v>
      </c>
      <c r="H356" s="5"/>
      <c r="I356" s="5"/>
      <c r="J356" s="1" t="s">
        <v>12</v>
      </c>
      <c r="K356" s="1" t="s">
        <v>12</v>
      </c>
    </row>
    <row r="357" spans="1:11" ht="15" customHeight="1">
      <c r="A357" s="11" t="s">
        <v>44</v>
      </c>
      <c r="B357" s="11" t="s">
        <v>37</v>
      </c>
      <c r="C357" s="7" t="s">
        <v>11</v>
      </c>
      <c r="D357" s="1">
        <f>SUM(D358:D363)</f>
        <v>177076.6</v>
      </c>
      <c r="E357" s="1">
        <f t="shared" ref="E357:F357" si="82">SUM(E358:E363)</f>
        <v>177076.6</v>
      </c>
      <c r="F357" s="1">
        <f t="shared" si="82"/>
        <v>161754.1</v>
      </c>
      <c r="G357" s="1">
        <f>SUM(G358:G363)</f>
        <v>41392.1</v>
      </c>
      <c r="H357" s="1">
        <f>SUM(H358:H363)</f>
        <v>41392.1</v>
      </c>
      <c r="I357" s="4">
        <f>H357/D357</f>
        <v>0.23375251162491259</v>
      </c>
      <c r="J357" s="4">
        <f>G357/E357</f>
        <v>0.23375251162491259</v>
      </c>
      <c r="K357" s="4">
        <f>G357/F357</f>
        <v>0.25589521378438013</v>
      </c>
    </row>
    <row r="358" spans="1:11">
      <c r="A358" s="12"/>
      <c r="B358" s="12"/>
      <c r="C358" s="8" t="s">
        <v>13</v>
      </c>
      <c r="D358" s="2">
        <v>177076.6</v>
      </c>
      <c r="E358" s="2">
        <v>177076.6</v>
      </c>
      <c r="F358" s="2">
        <v>161754.1</v>
      </c>
      <c r="G358" s="2">
        <v>41392.1</v>
      </c>
      <c r="H358" s="6">
        <v>41392.1</v>
      </c>
      <c r="I358" s="3">
        <f>H358/D358</f>
        <v>0.23375251162491259</v>
      </c>
      <c r="J358" s="3">
        <f>G358/E358</f>
        <v>0.23375251162491259</v>
      </c>
      <c r="K358" s="3">
        <f>G358/F358</f>
        <v>0.25589521378438013</v>
      </c>
    </row>
    <row r="359" spans="1:11" ht="15" customHeight="1">
      <c r="A359" s="12"/>
      <c r="B359" s="12"/>
      <c r="C359" s="8" t="s">
        <v>14</v>
      </c>
      <c r="D359" s="2"/>
      <c r="E359" s="2"/>
      <c r="F359" s="2"/>
      <c r="G359" s="2"/>
      <c r="H359" s="5"/>
      <c r="I359" s="3"/>
      <c r="J359" s="3"/>
      <c r="K359" s="4"/>
    </row>
    <row r="360" spans="1:11">
      <c r="A360" s="12"/>
      <c r="B360" s="12"/>
      <c r="C360" s="8" t="s">
        <v>15</v>
      </c>
      <c r="D360" s="2"/>
      <c r="E360" s="2"/>
      <c r="F360" s="2"/>
      <c r="G360" s="2"/>
      <c r="H360" s="5"/>
      <c r="I360" s="3"/>
      <c r="J360" s="3"/>
      <c r="K360" s="4"/>
    </row>
    <row r="361" spans="1:11" ht="15" customHeight="1">
      <c r="A361" s="12"/>
      <c r="B361" s="12"/>
      <c r="C361" s="8" t="s">
        <v>16</v>
      </c>
      <c r="D361" s="2"/>
      <c r="E361" s="2"/>
      <c r="F361" s="2"/>
      <c r="G361" s="2"/>
      <c r="H361" s="5"/>
      <c r="I361" s="3"/>
      <c r="J361" s="3"/>
      <c r="K361" s="4"/>
    </row>
    <row r="362" spans="1:11">
      <c r="A362" s="12"/>
      <c r="B362" s="12"/>
      <c r="C362" s="8" t="s">
        <v>17</v>
      </c>
      <c r="D362" s="2"/>
      <c r="E362" s="1" t="s">
        <v>12</v>
      </c>
      <c r="F362" s="1" t="s">
        <v>12</v>
      </c>
      <c r="G362" s="1" t="s">
        <v>12</v>
      </c>
      <c r="H362" s="2"/>
      <c r="I362" s="3"/>
      <c r="J362" s="1" t="s">
        <v>12</v>
      </c>
      <c r="K362" s="1" t="s">
        <v>12</v>
      </c>
    </row>
    <row r="363" spans="1:11">
      <c r="A363" s="13"/>
      <c r="B363" s="13"/>
      <c r="C363" s="8" t="s">
        <v>18</v>
      </c>
      <c r="D363" s="2"/>
      <c r="E363" s="1" t="s">
        <v>12</v>
      </c>
      <c r="F363" s="1" t="s">
        <v>12</v>
      </c>
      <c r="G363" s="1" t="s">
        <v>12</v>
      </c>
      <c r="H363" s="2"/>
      <c r="I363" s="5"/>
      <c r="J363" s="1" t="s">
        <v>12</v>
      </c>
      <c r="K363" s="1" t="s">
        <v>12</v>
      </c>
    </row>
    <row r="364" spans="1:11" ht="15" customHeight="1">
      <c r="A364" s="18" t="s">
        <v>45</v>
      </c>
      <c r="B364" s="11" t="s">
        <v>37</v>
      </c>
      <c r="C364" s="7" t="s">
        <v>11</v>
      </c>
      <c r="D364" s="1">
        <f>SUM(D365:D370)</f>
        <v>63722.7</v>
      </c>
      <c r="E364" s="1">
        <f t="shared" ref="E364:F364" si="83">SUM(E365:E370)</f>
        <v>60722.7</v>
      </c>
      <c r="F364" s="1">
        <f t="shared" si="83"/>
        <v>59855.6</v>
      </c>
      <c r="G364" s="1">
        <f>SUM(G365:G370)</f>
        <v>23878.6</v>
      </c>
      <c r="H364" s="1">
        <f>SUM(H365:H370)</f>
        <v>6960.7</v>
      </c>
      <c r="I364" s="4">
        <f>H364/D364</f>
        <v>0.10923422893254681</v>
      </c>
      <c r="J364" s="4">
        <f>G364/E364</f>
        <v>0.39324008978520386</v>
      </c>
      <c r="K364" s="4">
        <f>G364/F364</f>
        <v>0.39893677450397286</v>
      </c>
    </row>
    <row r="365" spans="1:11">
      <c r="A365" s="19"/>
      <c r="B365" s="12"/>
      <c r="C365" s="8" t="s">
        <v>13</v>
      </c>
      <c r="D365" s="2">
        <v>63722.7</v>
      </c>
      <c r="E365" s="2">
        <v>60722.7</v>
      </c>
      <c r="F365" s="2">
        <v>59855.6</v>
      </c>
      <c r="G365" s="2">
        <v>23878.6</v>
      </c>
      <c r="H365" s="6">
        <v>6960.7</v>
      </c>
      <c r="I365" s="3">
        <f>H365/D365</f>
        <v>0.10923422893254681</v>
      </c>
      <c r="J365" s="3">
        <f>G365/E365</f>
        <v>0.39324008978520386</v>
      </c>
      <c r="K365" s="3">
        <f>G365/F365</f>
        <v>0.39893677450397286</v>
      </c>
    </row>
    <row r="366" spans="1:11" ht="15" customHeight="1">
      <c r="A366" s="19"/>
      <c r="B366" s="12"/>
      <c r="C366" s="8" t="s">
        <v>14</v>
      </c>
      <c r="D366" s="2"/>
      <c r="E366" s="2"/>
      <c r="F366" s="2"/>
      <c r="G366" s="2"/>
      <c r="H366" s="5"/>
      <c r="I366" s="3"/>
      <c r="J366" s="3"/>
      <c r="K366" s="4"/>
    </row>
    <row r="367" spans="1:11">
      <c r="A367" s="19"/>
      <c r="B367" s="12"/>
      <c r="C367" s="8" t="s">
        <v>15</v>
      </c>
      <c r="D367" s="2"/>
      <c r="E367" s="2"/>
      <c r="F367" s="2"/>
      <c r="G367" s="2"/>
      <c r="H367" s="5"/>
      <c r="I367" s="3"/>
      <c r="J367" s="3"/>
      <c r="K367" s="4"/>
    </row>
    <row r="368" spans="1:11" ht="15" customHeight="1">
      <c r="A368" s="19"/>
      <c r="B368" s="12"/>
      <c r="C368" s="8" t="s">
        <v>16</v>
      </c>
      <c r="D368" s="2"/>
      <c r="E368" s="2"/>
      <c r="F368" s="2"/>
      <c r="G368" s="2"/>
      <c r="H368" s="5"/>
      <c r="I368" s="3"/>
      <c r="J368" s="3"/>
      <c r="K368" s="4"/>
    </row>
    <row r="369" spans="1:11">
      <c r="A369" s="19"/>
      <c r="B369" s="12"/>
      <c r="C369" s="8" t="s">
        <v>17</v>
      </c>
      <c r="D369" s="2"/>
      <c r="E369" s="1" t="s">
        <v>12</v>
      </c>
      <c r="F369" s="1" t="s">
        <v>12</v>
      </c>
      <c r="G369" s="1" t="s">
        <v>12</v>
      </c>
      <c r="H369" s="2"/>
      <c r="I369" s="3"/>
      <c r="J369" s="1" t="s">
        <v>12</v>
      </c>
      <c r="K369" s="1" t="s">
        <v>12</v>
      </c>
    </row>
    <row r="370" spans="1:11">
      <c r="A370" s="20"/>
      <c r="B370" s="13"/>
      <c r="C370" s="8" t="s">
        <v>18</v>
      </c>
      <c r="D370" s="2"/>
      <c r="E370" s="1" t="s">
        <v>12</v>
      </c>
      <c r="F370" s="1" t="s">
        <v>12</v>
      </c>
      <c r="G370" s="1" t="s">
        <v>12</v>
      </c>
      <c r="H370" s="2"/>
      <c r="I370" s="5"/>
      <c r="J370" s="1" t="s">
        <v>12</v>
      </c>
      <c r="K370" s="1" t="s">
        <v>12</v>
      </c>
    </row>
    <row r="371" spans="1:11" ht="15" customHeight="1">
      <c r="A371" s="11" t="s">
        <v>46</v>
      </c>
      <c r="B371" s="11" t="s">
        <v>47</v>
      </c>
      <c r="C371" s="7" t="s">
        <v>11</v>
      </c>
      <c r="D371" s="1">
        <f>SUM(D372:D377)</f>
        <v>5530</v>
      </c>
      <c r="E371" s="1">
        <f t="shared" ref="E371:F371" si="84">SUM(E372:E377)</f>
        <v>0</v>
      </c>
      <c r="F371" s="1">
        <f t="shared" si="84"/>
        <v>0</v>
      </c>
      <c r="G371" s="1">
        <f>SUM(G372:G377)</f>
        <v>0</v>
      </c>
      <c r="H371" s="1">
        <f>SUM(H372:H377)</f>
        <v>900</v>
      </c>
      <c r="I371" s="4">
        <f>H371/D371</f>
        <v>0.16274864376130199</v>
      </c>
      <c r="J371" s="4"/>
      <c r="K371" s="4"/>
    </row>
    <row r="372" spans="1:11">
      <c r="A372" s="12"/>
      <c r="B372" s="12"/>
      <c r="C372" s="8" t="s">
        <v>13</v>
      </c>
      <c r="D372" s="2">
        <f t="shared" ref="D372" si="85">SUM(D379,D386,D393)</f>
        <v>3200</v>
      </c>
      <c r="E372" s="2"/>
      <c r="F372" s="2"/>
      <c r="G372" s="2"/>
      <c r="H372" s="2"/>
      <c r="I372" s="3">
        <f>H372/D372</f>
        <v>0</v>
      </c>
      <c r="J372" s="3"/>
      <c r="K372" s="4"/>
    </row>
    <row r="373" spans="1:11" ht="15" customHeight="1">
      <c r="A373" s="12"/>
      <c r="B373" s="12"/>
      <c r="C373" s="8" t="s">
        <v>14</v>
      </c>
      <c r="D373" s="2"/>
      <c r="E373" s="2"/>
      <c r="F373" s="2"/>
      <c r="G373" s="2"/>
      <c r="H373" s="2"/>
      <c r="I373" s="3"/>
      <c r="J373" s="3"/>
      <c r="K373" s="4"/>
    </row>
    <row r="374" spans="1:11">
      <c r="A374" s="12"/>
      <c r="B374" s="12"/>
      <c r="C374" s="8" t="s">
        <v>15</v>
      </c>
      <c r="D374" s="2"/>
      <c r="E374" s="2"/>
      <c r="F374" s="2"/>
      <c r="G374" s="2"/>
      <c r="H374" s="2"/>
      <c r="I374" s="3"/>
      <c r="J374" s="3"/>
      <c r="K374" s="4"/>
    </row>
    <row r="375" spans="1:11" ht="15" customHeight="1">
      <c r="A375" s="12"/>
      <c r="B375" s="12"/>
      <c r="C375" s="8" t="s">
        <v>16</v>
      </c>
      <c r="D375" s="2"/>
      <c r="E375" s="2"/>
      <c r="F375" s="2"/>
      <c r="G375" s="2"/>
      <c r="H375" s="2"/>
      <c r="I375" s="3"/>
      <c r="J375" s="3"/>
      <c r="K375" s="4"/>
    </row>
    <row r="376" spans="1:11">
      <c r="A376" s="12"/>
      <c r="B376" s="12"/>
      <c r="C376" s="8" t="s">
        <v>17</v>
      </c>
      <c r="D376" s="2"/>
      <c r="E376" s="1" t="s">
        <v>12</v>
      </c>
      <c r="F376" s="1" t="s">
        <v>12</v>
      </c>
      <c r="G376" s="1" t="s">
        <v>12</v>
      </c>
      <c r="H376" s="2"/>
      <c r="I376" s="3"/>
      <c r="J376" s="1" t="s">
        <v>12</v>
      </c>
      <c r="K376" s="1" t="s">
        <v>12</v>
      </c>
    </row>
    <row r="377" spans="1:11">
      <c r="A377" s="13"/>
      <c r="B377" s="13"/>
      <c r="C377" s="8" t="s">
        <v>18</v>
      </c>
      <c r="D377" s="2">
        <f>SUM(D384,D391,D398)</f>
        <v>2330</v>
      </c>
      <c r="E377" s="1" t="s">
        <v>12</v>
      </c>
      <c r="F377" s="1" t="s">
        <v>12</v>
      </c>
      <c r="G377" s="1" t="s">
        <v>12</v>
      </c>
      <c r="H377" s="2">
        <f t="shared" ref="H377" si="86">SUM(H384,H398)</f>
        <v>900</v>
      </c>
      <c r="I377" s="3">
        <f t="shared" ref="I377" si="87">H377/D377</f>
        <v>0.38626609442060084</v>
      </c>
      <c r="J377" s="1" t="s">
        <v>12</v>
      </c>
      <c r="K377" s="1" t="s">
        <v>12</v>
      </c>
    </row>
    <row r="378" spans="1:11" ht="15" customHeight="1">
      <c r="A378" s="11" t="s">
        <v>48</v>
      </c>
      <c r="B378" s="11" t="s">
        <v>37</v>
      </c>
      <c r="C378" s="7" t="s">
        <v>11</v>
      </c>
      <c r="D378" s="1">
        <f>SUM(D379:D384)</f>
        <v>900</v>
      </c>
      <c r="E378" s="1">
        <f t="shared" ref="E378:F378" si="88">SUM(E379:E384)</f>
        <v>0</v>
      </c>
      <c r="F378" s="1">
        <f t="shared" si="88"/>
        <v>0</v>
      </c>
      <c r="G378" s="1">
        <f>SUM(G379:G384)</f>
        <v>0</v>
      </c>
      <c r="H378" s="1">
        <f>SUM(H379:H384)</f>
        <v>900</v>
      </c>
      <c r="I378" s="4">
        <f>H378/D378</f>
        <v>1</v>
      </c>
      <c r="J378" s="4"/>
      <c r="K378" s="4"/>
    </row>
    <row r="379" spans="1:11">
      <c r="A379" s="12"/>
      <c r="B379" s="12"/>
      <c r="C379" s="8" t="s">
        <v>13</v>
      </c>
      <c r="D379" s="2"/>
      <c r="E379" s="2"/>
      <c r="F379" s="2"/>
      <c r="G379" s="2"/>
      <c r="H379" s="2"/>
      <c r="I379" s="3"/>
      <c r="J379" s="2"/>
      <c r="K379" s="2"/>
    </row>
    <row r="380" spans="1:11" ht="15" customHeight="1">
      <c r="A380" s="12"/>
      <c r="B380" s="12"/>
      <c r="C380" s="8" t="s">
        <v>14</v>
      </c>
      <c r="D380" s="2"/>
      <c r="E380" s="2"/>
      <c r="F380" s="2"/>
      <c r="G380" s="2"/>
      <c r="H380" s="2"/>
      <c r="I380" s="3"/>
      <c r="J380" s="3"/>
      <c r="K380" s="4"/>
    </row>
    <row r="381" spans="1:11">
      <c r="A381" s="12"/>
      <c r="B381" s="12"/>
      <c r="C381" s="8" t="s">
        <v>15</v>
      </c>
      <c r="D381" s="2"/>
      <c r="E381" s="2"/>
      <c r="F381" s="2"/>
      <c r="G381" s="2"/>
      <c r="H381" s="2"/>
      <c r="I381" s="3"/>
      <c r="J381" s="3"/>
      <c r="K381" s="4"/>
    </row>
    <row r="382" spans="1:11" ht="15" customHeight="1">
      <c r="A382" s="12"/>
      <c r="B382" s="12"/>
      <c r="C382" s="8" t="s">
        <v>16</v>
      </c>
      <c r="D382" s="2"/>
      <c r="E382" s="2"/>
      <c r="F382" s="2"/>
      <c r="G382" s="2"/>
      <c r="H382" s="2"/>
      <c r="I382" s="3"/>
      <c r="J382" s="3"/>
      <c r="K382" s="4"/>
    </row>
    <row r="383" spans="1:11">
      <c r="A383" s="12"/>
      <c r="B383" s="12"/>
      <c r="C383" s="8" t="s">
        <v>17</v>
      </c>
      <c r="D383" s="2"/>
      <c r="E383" s="1" t="s">
        <v>12</v>
      </c>
      <c r="F383" s="1" t="s">
        <v>12</v>
      </c>
      <c r="G383" s="1" t="s">
        <v>12</v>
      </c>
      <c r="H383" s="2"/>
      <c r="I383" s="3"/>
      <c r="J383" s="1" t="s">
        <v>12</v>
      </c>
      <c r="K383" s="1" t="s">
        <v>12</v>
      </c>
    </row>
    <row r="384" spans="1:11">
      <c r="A384" s="13"/>
      <c r="B384" s="13"/>
      <c r="C384" s="8" t="s">
        <v>18</v>
      </c>
      <c r="D384" s="2">
        <v>900</v>
      </c>
      <c r="E384" s="1" t="s">
        <v>12</v>
      </c>
      <c r="F384" s="1" t="s">
        <v>12</v>
      </c>
      <c r="G384" s="1" t="s">
        <v>12</v>
      </c>
      <c r="H384" s="2">
        <v>900</v>
      </c>
      <c r="I384" s="3">
        <f t="shared" ref="I384" si="89">H384/D384</f>
        <v>1</v>
      </c>
      <c r="J384" s="1" t="s">
        <v>12</v>
      </c>
      <c r="K384" s="1" t="s">
        <v>12</v>
      </c>
    </row>
    <row r="385" spans="1:11" ht="15" customHeight="1">
      <c r="A385" s="11" t="s">
        <v>49</v>
      </c>
      <c r="B385" s="21" t="s">
        <v>50</v>
      </c>
      <c r="C385" s="7" t="s">
        <v>11</v>
      </c>
      <c r="D385" s="1">
        <f>SUM(D386:D391)</f>
        <v>1430</v>
      </c>
      <c r="E385" s="1">
        <f t="shared" ref="E385:F385" si="90">SUM(E386:E391)</f>
        <v>0</v>
      </c>
      <c r="F385" s="1">
        <f t="shared" si="90"/>
        <v>0</v>
      </c>
      <c r="G385" s="1">
        <f>SUM(G386:G391)</f>
        <v>0</v>
      </c>
      <c r="H385" s="1">
        <f>SUM(H386:H391)</f>
        <v>0</v>
      </c>
      <c r="I385" s="4">
        <f>H385/D385</f>
        <v>0</v>
      </c>
      <c r="J385" s="4"/>
      <c r="K385" s="4"/>
    </row>
    <row r="386" spans="1:11">
      <c r="A386" s="12"/>
      <c r="B386" s="22"/>
      <c r="C386" s="8" t="s">
        <v>13</v>
      </c>
      <c r="D386" s="2"/>
      <c r="E386" s="1"/>
      <c r="F386" s="1"/>
      <c r="G386" s="1"/>
      <c r="H386" s="2"/>
      <c r="I386" s="3"/>
      <c r="J386" s="1"/>
      <c r="K386" s="1"/>
    </row>
    <row r="387" spans="1:11" ht="15" customHeight="1">
      <c r="A387" s="12"/>
      <c r="B387" s="22"/>
      <c r="C387" s="8" t="s">
        <v>14</v>
      </c>
      <c r="D387" s="2"/>
      <c r="E387" s="1"/>
      <c r="F387" s="1"/>
      <c r="G387" s="1"/>
      <c r="H387" s="2"/>
      <c r="I387" s="3"/>
      <c r="J387" s="1"/>
      <c r="K387" s="1"/>
    </row>
    <row r="388" spans="1:11">
      <c r="A388" s="12"/>
      <c r="B388" s="22"/>
      <c r="C388" s="8" t="s">
        <v>15</v>
      </c>
      <c r="D388" s="2"/>
      <c r="E388" s="1"/>
      <c r="F388" s="1"/>
      <c r="G388" s="1"/>
      <c r="H388" s="2"/>
      <c r="I388" s="3"/>
      <c r="J388" s="1"/>
      <c r="K388" s="1"/>
    </row>
    <row r="389" spans="1:11" ht="15" customHeight="1">
      <c r="A389" s="12"/>
      <c r="B389" s="22"/>
      <c r="C389" s="8" t="s">
        <v>16</v>
      </c>
      <c r="D389" s="2"/>
      <c r="E389" s="1"/>
      <c r="F389" s="1"/>
      <c r="G389" s="1"/>
      <c r="H389" s="2"/>
      <c r="I389" s="3"/>
      <c r="J389" s="1"/>
      <c r="K389" s="1"/>
    </row>
    <row r="390" spans="1:11">
      <c r="A390" s="12"/>
      <c r="B390" s="22"/>
      <c r="C390" s="8" t="s">
        <v>17</v>
      </c>
      <c r="D390" s="2"/>
      <c r="E390" s="1" t="s">
        <v>12</v>
      </c>
      <c r="F390" s="1" t="s">
        <v>12</v>
      </c>
      <c r="G390" s="1" t="s">
        <v>12</v>
      </c>
      <c r="H390" s="2"/>
      <c r="I390" s="3"/>
      <c r="J390" s="1" t="s">
        <v>12</v>
      </c>
      <c r="K390" s="1" t="s">
        <v>12</v>
      </c>
    </row>
    <row r="391" spans="1:11">
      <c r="A391" s="13"/>
      <c r="B391" s="23"/>
      <c r="C391" s="8" t="s">
        <v>18</v>
      </c>
      <c r="D391" s="2">
        <v>1430</v>
      </c>
      <c r="E391" s="1" t="s">
        <v>12</v>
      </c>
      <c r="F391" s="1" t="s">
        <v>12</v>
      </c>
      <c r="G391" s="1" t="s">
        <v>12</v>
      </c>
      <c r="H391" s="2">
        <v>0</v>
      </c>
      <c r="I391" s="3">
        <f t="shared" ref="I391" si="91">H391/D391</f>
        <v>0</v>
      </c>
      <c r="J391" s="1" t="s">
        <v>12</v>
      </c>
      <c r="K391" s="1" t="s">
        <v>12</v>
      </c>
    </row>
    <row r="392" spans="1:11" ht="15" customHeight="1">
      <c r="A392" s="11" t="s">
        <v>81</v>
      </c>
      <c r="B392" s="21" t="s">
        <v>50</v>
      </c>
      <c r="C392" s="7" t="s">
        <v>11</v>
      </c>
      <c r="D392" s="1">
        <f>SUM(D393:D398)</f>
        <v>3200</v>
      </c>
      <c r="E392" s="1">
        <f t="shared" ref="E392:F392" si="92">SUM(E393:E398)</f>
        <v>0</v>
      </c>
      <c r="F392" s="1">
        <f t="shared" si="92"/>
        <v>0</v>
      </c>
      <c r="G392" s="1">
        <f>SUM(G393:G398)</f>
        <v>0</v>
      </c>
      <c r="H392" s="1">
        <f>SUM(H393:H398)</f>
        <v>0</v>
      </c>
      <c r="I392" s="4">
        <f>H392/D392</f>
        <v>0</v>
      </c>
      <c r="J392" s="4"/>
      <c r="K392" s="4"/>
    </row>
    <row r="393" spans="1:11">
      <c r="A393" s="12"/>
      <c r="B393" s="22"/>
      <c r="C393" s="8" t="s">
        <v>13</v>
      </c>
      <c r="D393" s="2">
        <v>3200</v>
      </c>
      <c r="E393" s="1">
        <v>0</v>
      </c>
      <c r="F393" s="1">
        <v>0</v>
      </c>
      <c r="G393" s="1">
        <v>0</v>
      </c>
      <c r="H393" s="2">
        <v>0</v>
      </c>
      <c r="I393" s="3">
        <f>H393/D393</f>
        <v>0</v>
      </c>
      <c r="J393" s="1"/>
      <c r="K393" s="1"/>
    </row>
    <row r="394" spans="1:11" ht="15" customHeight="1">
      <c r="A394" s="12"/>
      <c r="B394" s="22"/>
      <c r="C394" s="8" t="s">
        <v>14</v>
      </c>
      <c r="D394" s="2"/>
      <c r="E394" s="1"/>
      <c r="F394" s="1"/>
      <c r="G394" s="1"/>
      <c r="H394" s="2"/>
      <c r="I394" s="3"/>
      <c r="J394" s="1"/>
      <c r="K394" s="1"/>
    </row>
    <row r="395" spans="1:11">
      <c r="A395" s="12"/>
      <c r="B395" s="22"/>
      <c r="C395" s="8" t="s">
        <v>15</v>
      </c>
      <c r="D395" s="2"/>
      <c r="E395" s="1"/>
      <c r="F395" s="1"/>
      <c r="G395" s="1"/>
      <c r="H395" s="2"/>
      <c r="I395" s="3"/>
      <c r="J395" s="1"/>
      <c r="K395" s="1"/>
    </row>
    <row r="396" spans="1:11" ht="15" customHeight="1">
      <c r="A396" s="12"/>
      <c r="B396" s="22"/>
      <c r="C396" s="8" t="s">
        <v>16</v>
      </c>
      <c r="D396" s="2"/>
      <c r="E396" s="1"/>
      <c r="F396" s="1"/>
      <c r="G396" s="1"/>
      <c r="H396" s="2"/>
      <c r="I396" s="3"/>
      <c r="J396" s="1"/>
      <c r="K396" s="1"/>
    </row>
    <row r="397" spans="1:11">
      <c r="A397" s="12"/>
      <c r="B397" s="22"/>
      <c r="C397" s="8" t="s">
        <v>17</v>
      </c>
      <c r="D397" s="2"/>
      <c r="E397" s="1" t="s">
        <v>12</v>
      </c>
      <c r="F397" s="1" t="s">
        <v>12</v>
      </c>
      <c r="G397" s="1" t="s">
        <v>12</v>
      </c>
      <c r="H397" s="2"/>
      <c r="I397" s="3"/>
      <c r="J397" s="1" t="s">
        <v>12</v>
      </c>
      <c r="K397" s="1" t="s">
        <v>12</v>
      </c>
    </row>
    <row r="398" spans="1:11">
      <c r="A398" s="13"/>
      <c r="B398" s="23"/>
      <c r="C398" s="8" t="s">
        <v>18</v>
      </c>
      <c r="D398" s="2"/>
      <c r="E398" s="1" t="s">
        <v>12</v>
      </c>
      <c r="F398" s="1" t="s">
        <v>12</v>
      </c>
      <c r="G398" s="1" t="s">
        <v>12</v>
      </c>
      <c r="H398" s="2">
        <v>0</v>
      </c>
      <c r="I398" s="3" t="e">
        <f t="shared" ref="I398" si="93">H398/D398</f>
        <v>#DIV/0!</v>
      </c>
      <c r="J398" s="1" t="s">
        <v>12</v>
      </c>
      <c r="K398" s="1" t="s">
        <v>12</v>
      </c>
    </row>
    <row r="399" spans="1:11" ht="15" customHeight="1">
      <c r="A399" s="11" t="s">
        <v>51</v>
      </c>
      <c r="B399" s="18" t="s">
        <v>52</v>
      </c>
      <c r="C399" s="7" t="s">
        <v>11</v>
      </c>
      <c r="D399" s="1">
        <f>SUM(D400:D405)</f>
        <v>109032</v>
      </c>
      <c r="E399" s="1">
        <f t="shared" ref="E399:F399" si="94">SUM(E400:E405)</f>
        <v>0</v>
      </c>
      <c r="F399" s="1">
        <f t="shared" si="94"/>
        <v>0</v>
      </c>
      <c r="G399" s="1">
        <f>SUM(G400:G405)</f>
        <v>0</v>
      </c>
      <c r="H399" s="1">
        <f>SUM(H400:H405)</f>
        <v>12525</v>
      </c>
      <c r="I399" s="4">
        <f>H399/D399</f>
        <v>0.1148745322474136</v>
      </c>
      <c r="J399" s="4"/>
      <c r="K399" s="4"/>
    </row>
    <row r="400" spans="1:11">
      <c r="A400" s="12"/>
      <c r="B400" s="19"/>
      <c r="C400" s="8" t="s">
        <v>13</v>
      </c>
      <c r="D400" s="2"/>
      <c r="E400" s="2"/>
      <c r="F400" s="2"/>
      <c r="G400" s="2"/>
      <c r="H400" s="2"/>
      <c r="I400" s="3"/>
      <c r="J400" s="3"/>
      <c r="K400" s="3"/>
    </row>
    <row r="401" spans="1:11" ht="15" customHeight="1">
      <c r="A401" s="12"/>
      <c r="B401" s="19"/>
      <c r="C401" s="8" t="s">
        <v>14</v>
      </c>
      <c r="D401" s="2"/>
      <c r="E401" s="2"/>
      <c r="F401" s="2"/>
      <c r="G401" s="2"/>
      <c r="H401" s="2"/>
      <c r="I401" s="3"/>
      <c r="J401" s="3"/>
      <c r="K401" s="4"/>
    </row>
    <row r="402" spans="1:11">
      <c r="A402" s="12"/>
      <c r="B402" s="19"/>
      <c r="C402" s="8" t="s">
        <v>15</v>
      </c>
      <c r="D402" s="2"/>
      <c r="E402" s="2"/>
      <c r="F402" s="2"/>
      <c r="G402" s="2"/>
      <c r="H402" s="2"/>
      <c r="I402" s="3"/>
      <c r="J402" s="3"/>
      <c r="K402" s="4"/>
    </row>
    <row r="403" spans="1:11" ht="15" customHeight="1">
      <c r="A403" s="12"/>
      <c r="B403" s="19"/>
      <c r="C403" s="8" t="s">
        <v>16</v>
      </c>
      <c r="D403" s="2"/>
      <c r="E403" s="2"/>
      <c r="F403" s="2"/>
      <c r="G403" s="2"/>
      <c r="H403" s="2"/>
      <c r="I403" s="3"/>
      <c r="J403" s="3"/>
      <c r="K403" s="4"/>
    </row>
    <row r="404" spans="1:11">
      <c r="A404" s="12"/>
      <c r="B404" s="19"/>
      <c r="C404" s="8" t="s">
        <v>17</v>
      </c>
      <c r="D404" s="2"/>
      <c r="E404" s="1" t="s">
        <v>12</v>
      </c>
      <c r="F404" s="1" t="s">
        <v>12</v>
      </c>
      <c r="G404" s="1" t="s">
        <v>12</v>
      </c>
      <c r="H404" s="2"/>
      <c r="I404" s="3"/>
      <c r="J404" s="1" t="s">
        <v>12</v>
      </c>
      <c r="K404" s="1" t="s">
        <v>12</v>
      </c>
    </row>
    <row r="405" spans="1:11">
      <c r="A405" s="12"/>
      <c r="B405" s="20"/>
      <c r="C405" s="8" t="s">
        <v>18</v>
      </c>
      <c r="D405" s="2">
        <f t="shared" ref="D405" si="95">SUM(D413,D420,D427)</f>
        <v>109032</v>
      </c>
      <c r="E405" s="1" t="s">
        <v>12</v>
      </c>
      <c r="F405" s="1" t="s">
        <v>12</v>
      </c>
      <c r="G405" s="1" t="s">
        <v>12</v>
      </c>
      <c r="H405" s="2">
        <f t="shared" ref="H405" si="96">SUM(H413,H420,H427)</f>
        <v>12525</v>
      </c>
      <c r="I405" s="3">
        <f t="shared" ref="I405" si="97">H405/D405</f>
        <v>0.1148745322474136</v>
      </c>
      <c r="J405" s="1" t="s">
        <v>12</v>
      </c>
      <c r="K405" s="1" t="s">
        <v>12</v>
      </c>
    </row>
    <row r="406" spans="1:11">
      <c r="A406" s="12"/>
      <c r="B406" s="24" t="s">
        <v>19</v>
      </c>
      <c r="C406" s="25"/>
      <c r="D406" s="25"/>
      <c r="E406" s="25"/>
      <c r="F406" s="25"/>
      <c r="G406" s="25"/>
      <c r="H406" s="25"/>
      <c r="I406" s="25"/>
      <c r="J406" s="26"/>
      <c r="K406" s="3"/>
    </row>
    <row r="407" spans="1:11" ht="15" customHeight="1">
      <c r="A407" s="12"/>
      <c r="B407" s="18" t="s">
        <v>20</v>
      </c>
      <c r="C407" s="7" t="s">
        <v>11</v>
      </c>
      <c r="D407" s="1">
        <f>SUM(D408:D413)</f>
        <v>29000</v>
      </c>
      <c r="E407" s="1">
        <f t="shared" ref="E407:F407" si="98">SUM(E408:E413)</f>
        <v>0</v>
      </c>
      <c r="F407" s="1">
        <f t="shared" si="98"/>
        <v>0</v>
      </c>
      <c r="G407" s="1">
        <f>SUM(G408:G413)</f>
        <v>0</v>
      </c>
      <c r="H407" s="1">
        <f>SUM(H408:H413)</f>
        <v>12525</v>
      </c>
      <c r="I407" s="4">
        <f>H407/D407</f>
        <v>0.43189655172413793</v>
      </c>
      <c r="J407" s="4"/>
      <c r="K407" s="4"/>
    </row>
    <row r="408" spans="1:11">
      <c r="A408" s="12"/>
      <c r="B408" s="19"/>
      <c r="C408" s="8" t="s">
        <v>13</v>
      </c>
      <c r="D408" s="2"/>
      <c r="E408" s="2"/>
      <c r="F408" s="2"/>
      <c r="G408" s="2"/>
      <c r="H408" s="1"/>
      <c r="I408" s="3"/>
      <c r="J408" s="3"/>
      <c r="K408" s="4"/>
    </row>
    <row r="409" spans="1:11" ht="15" customHeight="1">
      <c r="A409" s="12"/>
      <c r="B409" s="19"/>
      <c r="C409" s="8" t="s">
        <v>14</v>
      </c>
      <c r="D409" s="2"/>
      <c r="E409" s="2"/>
      <c r="F409" s="2"/>
      <c r="G409" s="2"/>
      <c r="H409" s="1"/>
      <c r="I409" s="3"/>
      <c r="J409" s="3"/>
      <c r="K409" s="4"/>
    </row>
    <row r="410" spans="1:11">
      <c r="A410" s="12"/>
      <c r="B410" s="19"/>
      <c r="C410" s="8" t="s">
        <v>15</v>
      </c>
      <c r="D410" s="2"/>
      <c r="E410" s="2"/>
      <c r="F410" s="2"/>
      <c r="G410" s="2"/>
      <c r="H410" s="1"/>
      <c r="I410" s="3"/>
      <c r="J410" s="3"/>
      <c r="K410" s="4"/>
    </row>
    <row r="411" spans="1:11" ht="15" customHeight="1">
      <c r="A411" s="12"/>
      <c r="B411" s="19"/>
      <c r="C411" s="8" t="s">
        <v>16</v>
      </c>
      <c r="D411" s="2"/>
      <c r="E411" s="2"/>
      <c r="F411" s="2"/>
      <c r="G411" s="2"/>
      <c r="H411" s="1"/>
      <c r="I411" s="3"/>
      <c r="J411" s="3"/>
      <c r="K411" s="4"/>
    </row>
    <row r="412" spans="1:11">
      <c r="A412" s="12"/>
      <c r="B412" s="19"/>
      <c r="C412" s="8" t="s">
        <v>17</v>
      </c>
      <c r="D412" s="2"/>
      <c r="E412" s="1" t="s">
        <v>12</v>
      </c>
      <c r="F412" s="1" t="s">
        <v>12</v>
      </c>
      <c r="G412" s="1" t="s">
        <v>12</v>
      </c>
      <c r="H412" s="2"/>
      <c r="I412" s="3"/>
      <c r="J412" s="1" t="s">
        <v>12</v>
      </c>
      <c r="K412" s="1" t="s">
        <v>12</v>
      </c>
    </row>
    <row r="413" spans="1:11">
      <c r="A413" s="12"/>
      <c r="B413" s="20"/>
      <c r="C413" s="8" t="s">
        <v>18</v>
      </c>
      <c r="D413" s="2">
        <f t="shared" ref="D413" si="99">SUM(D434,D455)</f>
        <v>29000</v>
      </c>
      <c r="E413" s="1" t="s">
        <v>12</v>
      </c>
      <c r="F413" s="1" t="s">
        <v>12</v>
      </c>
      <c r="G413" s="1" t="s">
        <v>12</v>
      </c>
      <c r="H413" s="2">
        <f t="shared" ref="H413" si="100">SUM(H434,H455)</f>
        <v>12525</v>
      </c>
      <c r="I413" s="3">
        <f t="shared" ref="I413" si="101">H413/D413</f>
        <v>0.43189655172413793</v>
      </c>
      <c r="J413" s="1" t="s">
        <v>12</v>
      </c>
      <c r="K413" s="1" t="s">
        <v>12</v>
      </c>
    </row>
    <row r="414" spans="1:11" ht="15" customHeight="1">
      <c r="A414" s="12"/>
      <c r="B414" s="11" t="s">
        <v>21</v>
      </c>
      <c r="C414" s="7" t="s">
        <v>11</v>
      </c>
      <c r="D414" s="1">
        <f>SUM(D415:D420)</f>
        <v>80000</v>
      </c>
      <c r="E414" s="1">
        <f t="shared" ref="E414" si="102">SUM(E415:E420)</f>
        <v>0</v>
      </c>
      <c r="F414" s="1">
        <f t="shared" ref="F414" si="103">SUM(F415:F420)</f>
        <v>0</v>
      </c>
      <c r="G414" s="1">
        <f>SUM(G415:G420)</f>
        <v>0</v>
      </c>
      <c r="H414" s="1">
        <f>SUM(H415:H420)</f>
        <v>0</v>
      </c>
      <c r="I414" s="4">
        <f>H414/D414</f>
        <v>0</v>
      </c>
      <c r="J414" s="4"/>
      <c r="K414" s="4"/>
    </row>
    <row r="415" spans="1:11">
      <c r="A415" s="12"/>
      <c r="B415" s="12"/>
      <c r="C415" s="8" t="s">
        <v>13</v>
      </c>
      <c r="D415" s="2"/>
      <c r="E415" s="2"/>
      <c r="F415" s="2"/>
      <c r="G415" s="2"/>
      <c r="H415" s="1"/>
      <c r="I415" s="3"/>
      <c r="J415" s="3"/>
      <c r="K415" s="4"/>
    </row>
    <row r="416" spans="1:11" ht="15" customHeight="1">
      <c r="A416" s="12"/>
      <c r="B416" s="12"/>
      <c r="C416" s="8" t="s">
        <v>14</v>
      </c>
      <c r="D416" s="2"/>
      <c r="E416" s="2"/>
      <c r="F416" s="2"/>
      <c r="G416" s="2"/>
      <c r="H416" s="1"/>
      <c r="I416" s="3"/>
      <c r="J416" s="3"/>
      <c r="K416" s="4"/>
    </row>
    <row r="417" spans="1:11">
      <c r="A417" s="12"/>
      <c r="B417" s="12"/>
      <c r="C417" s="8" t="s">
        <v>15</v>
      </c>
      <c r="D417" s="2"/>
      <c r="E417" s="2"/>
      <c r="F417" s="2"/>
      <c r="G417" s="2"/>
      <c r="H417" s="1"/>
      <c r="I417" s="3"/>
      <c r="J417" s="3"/>
      <c r="K417" s="4"/>
    </row>
    <row r="418" spans="1:11" ht="15" customHeight="1">
      <c r="A418" s="12"/>
      <c r="B418" s="12"/>
      <c r="C418" s="8" t="s">
        <v>16</v>
      </c>
      <c r="D418" s="2"/>
      <c r="E418" s="2"/>
      <c r="F418" s="2"/>
      <c r="G418" s="2"/>
      <c r="H418" s="1"/>
      <c r="I418" s="3"/>
      <c r="J418" s="3"/>
      <c r="K418" s="4"/>
    </row>
    <row r="419" spans="1:11">
      <c r="A419" s="12"/>
      <c r="B419" s="12"/>
      <c r="C419" s="8" t="s">
        <v>17</v>
      </c>
      <c r="D419" s="2"/>
      <c r="E419" s="1" t="s">
        <v>12</v>
      </c>
      <c r="F419" s="1" t="s">
        <v>12</v>
      </c>
      <c r="G419" s="1" t="s">
        <v>12</v>
      </c>
      <c r="H419" s="2"/>
      <c r="I419" s="3"/>
      <c r="J419" s="1" t="s">
        <v>12</v>
      </c>
      <c r="K419" s="1" t="s">
        <v>12</v>
      </c>
    </row>
    <row r="420" spans="1:11">
      <c r="A420" s="12"/>
      <c r="B420" s="13"/>
      <c r="C420" s="8" t="s">
        <v>18</v>
      </c>
      <c r="D420" s="2">
        <f t="shared" ref="D420" si="104">SUM(D441)</f>
        <v>80000</v>
      </c>
      <c r="E420" s="1" t="s">
        <v>12</v>
      </c>
      <c r="F420" s="1" t="s">
        <v>12</v>
      </c>
      <c r="G420" s="1" t="s">
        <v>12</v>
      </c>
      <c r="H420" s="2">
        <f t="shared" ref="H420" si="105">SUM(H441)</f>
        <v>0</v>
      </c>
      <c r="I420" s="3">
        <f t="shared" ref="I420" si="106">H420/D420</f>
        <v>0</v>
      </c>
      <c r="J420" s="1" t="s">
        <v>12</v>
      </c>
      <c r="K420" s="1" t="s">
        <v>12</v>
      </c>
    </row>
    <row r="421" spans="1:11" ht="15" customHeight="1">
      <c r="A421" s="12"/>
      <c r="B421" s="11" t="s">
        <v>22</v>
      </c>
      <c r="C421" s="7" t="s">
        <v>11</v>
      </c>
      <c r="D421" s="1">
        <f>SUM(D422:D427)</f>
        <v>32</v>
      </c>
      <c r="E421" s="1">
        <f t="shared" ref="E421:F421" si="107">SUM(E422:E427)</f>
        <v>0</v>
      </c>
      <c r="F421" s="1">
        <f t="shared" si="107"/>
        <v>0</v>
      </c>
      <c r="G421" s="1">
        <f>SUM(G422:G427)</f>
        <v>0</v>
      </c>
      <c r="H421" s="1">
        <f>SUM(H422:H427)</f>
        <v>0</v>
      </c>
      <c r="I421" s="4">
        <f>H421/D421</f>
        <v>0</v>
      </c>
      <c r="J421" s="4"/>
      <c r="K421" s="4"/>
    </row>
    <row r="422" spans="1:11">
      <c r="A422" s="12"/>
      <c r="B422" s="12"/>
      <c r="C422" s="8" t="s">
        <v>13</v>
      </c>
      <c r="D422" s="2"/>
      <c r="E422" s="2"/>
      <c r="F422" s="2"/>
      <c r="G422" s="2"/>
      <c r="H422" s="1"/>
      <c r="I422" s="3"/>
      <c r="J422" s="3"/>
      <c r="K422" s="4"/>
    </row>
    <row r="423" spans="1:11" ht="15" customHeight="1">
      <c r="A423" s="12"/>
      <c r="B423" s="12"/>
      <c r="C423" s="8" t="s">
        <v>14</v>
      </c>
      <c r="D423" s="2"/>
      <c r="E423" s="2"/>
      <c r="F423" s="2"/>
      <c r="G423" s="2"/>
      <c r="H423" s="1"/>
      <c r="I423" s="3"/>
      <c r="J423" s="3"/>
      <c r="K423" s="4"/>
    </row>
    <row r="424" spans="1:11">
      <c r="A424" s="12"/>
      <c r="B424" s="12"/>
      <c r="C424" s="8" t="s">
        <v>15</v>
      </c>
      <c r="D424" s="2"/>
      <c r="E424" s="2"/>
      <c r="F424" s="2"/>
      <c r="G424" s="2"/>
      <c r="H424" s="1"/>
      <c r="I424" s="3"/>
      <c r="J424" s="3"/>
      <c r="K424" s="4"/>
    </row>
    <row r="425" spans="1:11" ht="15" customHeight="1">
      <c r="A425" s="12"/>
      <c r="B425" s="12"/>
      <c r="C425" s="8" t="s">
        <v>16</v>
      </c>
      <c r="D425" s="2"/>
      <c r="E425" s="2"/>
      <c r="F425" s="2"/>
      <c r="G425" s="2"/>
      <c r="H425" s="1"/>
      <c r="I425" s="3"/>
      <c r="J425" s="3"/>
      <c r="K425" s="4"/>
    </row>
    <row r="426" spans="1:11">
      <c r="A426" s="12"/>
      <c r="B426" s="12"/>
      <c r="C426" s="8" t="s">
        <v>17</v>
      </c>
      <c r="D426" s="2"/>
      <c r="E426" s="1" t="s">
        <v>12</v>
      </c>
      <c r="F426" s="1" t="s">
        <v>12</v>
      </c>
      <c r="G426" s="1" t="s">
        <v>12</v>
      </c>
      <c r="H426" s="2"/>
      <c r="I426" s="3"/>
      <c r="J426" s="1" t="s">
        <v>12</v>
      </c>
      <c r="K426" s="1" t="s">
        <v>12</v>
      </c>
    </row>
    <row r="427" spans="1:11">
      <c r="A427" s="13"/>
      <c r="B427" s="13"/>
      <c r="C427" s="8" t="s">
        <v>18</v>
      </c>
      <c r="D427" s="2">
        <f t="shared" ref="D427" si="108">SUM(D448)</f>
        <v>32</v>
      </c>
      <c r="E427" s="1" t="s">
        <v>12</v>
      </c>
      <c r="F427" s="1" t="s">
        <v>12</v>
      </c>
      <c r="G427" s="1" t="s">
        <v>12</v>
      </c>
      <c r="H427" s="2">
        <f t="shared" ref="H427" si="109">SUM(H448)</f>
        <v>0</v>
      </c>
      <c r="I427" s="3">
        <f t="shared" ref="I427" si="110">H427/D427</f>
        <v>0</v>
      </c>
      <c r="J427" s="1" t="s">
        <v>12</v>
      </c>
      <c r="K427" s="1" t="s">
        <v>12</v>
      </c>
    </row>
    <row r="428" spans="1:11" ht="15" customHeight="1">
      <c r="A428" s="11" t="s">
        <v>53</v>
      </c>
      <c r="B428" s="11" t="s">
        <v>37</v>
      </c>
      <c r="C428" s="7" t="s">
        <v>11</v>
      </c>
      <c r="D428" s="1">
        <f>SUM(D429:D434)</f>
        <v>27000</v>
      </c>
      <c r="E428" s="1">
        <f t="shared" ref="E428:F428" si="111">SUM(E429:E434)</f>
        <v>0</v>
      </c>
      <c r="F428" s="1">
        <f t="shared" si="111"/>
        <v>0</v>
      </c>
      <c r="G428" s="1">
        <v>0</v>
      </c>
      <c r="H428" s="1">
        <v>10850</v>
      </c>
      <c r="I428" s="4">
        <f>H428/D428</f>
        <v>0.40185185185185185</v>
      </c>
      <c r="J428" s="4"/>
      <c r="K428" s="4"/>
    </row>
    <row r="429" spans="1:11">
      <c r="A429" s="12"/>
      <c r="B429" s="12"/>
      <c r="C429" s="8" t="s">
        <v>13</v>
      </c>
      <c r="D429" s="2"/>
      <c r="E429" s="2"/>
      <c r="F429" s="2"/>
      <c r="G429" s="2"/>
      <c r="H429" s="1"/>
      <c r="I429" s="3"/>
      <c r="J429" s="3"/>
      <c r="K429" s="4"/>
    </row>
    <row r="430" spans="1:11" ht="15" customHeight="1">
      <c r="A430" s="12"/>
      <c r="B430" s="12"/>
      <c r="C430" s="8" t="s">
        <v>14</v>
      </c>
      <c r="D430" s="2"/>
      <c r="E430" s="2"/>
      <c r="F430" s="2"/>
      <c r="G430" s="2"/>
      <c r="H430" s="1"/>
      <c r="I430" s="3"/>
      <c r="J430" s="3"/>
      <c r="K430" s="4"/>
    </row>
    <row r="431" spans="1:11">
      <c r="A431" s="12"/>
      <c r="B431" s="12"/>
      <c r="C431" s="8" t="s">
        <v>15</v>
      </c>
      <c r="D431" s="2"/>
      <c r="E431" s="2"/>
      <c r="F431" s="2"/>
      <c r="G431" s="2"/>
      <c r="H431" s="1"/>
      <c r="I431" s="3"/>
      <c r="J431" s="3"/>
      <c r="K431" s="4"/>
    </row>
    <row r="432" spans="1:11" ht="15" customHeight="1">
      <c r="A432" s="12"/>
      <c r="B432" s="12"/>
      <c r="C432" s="8" t="s">
        <v>16</v>
      </c>
      <c r="D432" s="2"/>
      <c r="E432" s="2"/>
      <c r="F432" s="2"/>
      <c r="G432" s="2"/>
      <c r="H432" s="1"/>
      <c r="I432" s="3"/>
      <c r="J432" s="3"/>
      <c r="K432" s="4"/>
    </row>
    <row r="433" spans="1:11">
      <c r="A433" s="12"/>
      <c r="B433" s="12"/>
      <c r="C433" s="8" t="s">
        <v>17</v>
      </c>
      <c r="D433" s="2"/>
      <c r="E433" s="1" t="s">
        <v>12</v>
      </c>
      <c r="F433" s="1" t="s">
        <v>12</v>
      </c>
      <c r="G433" s="1" t="s">
        <v>12</v>
      </c>
      <c r="H433" s="2"/>
      <c r="I433" s="3"/>
      <c r="J433" s="1" t="s">
        <v>12</v>
      </c>
      <c r="K433" s="1" t="s">
        <v>12</v>
      </c>
    </row>
    <row r="434" spans="1:11">
      <c r="A434" s="13"/>
      <c r="B434" s="13"/>
      <c r="C434" s="8" t="s">
        <v>18</v>
      </c>
      <c r="D434" s="2">
        <v>27000</v>
      </c>
      <c r="E434" s="1" t="s">
        <v>12</v>
      </c>
      <c r="F434" s="1" t="s">
        <v>12</v>
      </c>
      <c r="G434" s="1" t="s">
        <v>12</v>
      </c>
      <c r="H434" s="2">
        <v>10850</v>
      </c>
      <c r="I434" s="3">
        <f t="shared" ref="I434" si="112">H434/D434</f>
        <v>0.40185185185185185</v>
      </c>
      <c r="J434" s="1" t="s">
        <v>12</v>
      </c>
      <c r="K434" s="1" t="s">
        <v>12</v>
      </c>
    </row>
    <row r="435" spans="1:11" ht="15" customHeight="1">
      <c r="A435" s="11" t="s">
        <v>54</v>
      </c>
      <c r="B435" s="11" t="s">
        <v>55</v>
      </c>
      <c r="C435" s="7" t="s">
        <v>11</v>
      </c>
      <c r="D435" s="1">
        <v>80000</v>
      </c>
      <c r="E435" s="1">
        <f t="shared" ref="E435" si="113">SUM(E436:E441)</f>
        <v>0</v>
      </c>
      <c r="F435" s="1">
        <f t="shared" ref="F435" si="114">SUM(F436:F441)</f>
        <v>0</v>
      </c>
      <c r="G435" s="1">
        <v>0</v>
      </c>
      <c r="H435" s="1">
        <v>0</v>
      </c>
      <c r="I435" s="4">
        <f>H435/D435</f>
        <v>0</v>
      </c>
      <c r="J435" s="4"/>
      <c r="K435" s="4"/>
    </row>
    <row r="436" spans="1:11">
      <c r="A436" s="12"/>
      <c r="B436" s="12"/>
      <c r="C436" s="8" t="s">
        <v>13</v>
      </c>
      <c r="D436" s="2"/>
      <c r="E436" s="2"/>
      <c r="F436" s="2"/>
      <c r="G436" s="2"/>
      <c r="H436" s="2"/>
      <c r="I436" s="3"/>
      <c r="J436" s="2"/>
      <c r="K436" s="2"/>
    </row>
    <row r="437" spans="1:11" ht="15" customHeight="1">
      <c r="A437" s="12"/>
      <c r="B437" s="12"/>
      <c r="C437" s="8" t="s">
        <v>14</v>
      </c>
      <c r="D437" s="2"/>
      <c r="E437" s="2"/>
      <c r="F437" s="2"/>
      <c r="G437" s="2"/>
      <c r="H437" s="2"/>
      <c r="I437" s="3"/>
      <c r="J437" s="2"/>
      <c r="K437" s="2"/>
    </row>
    <row r="438" spans="1:11">
      <c r="A438" s="12"/>
      <c r="B438" s="12"/>
      <c r="C438" s="8" t="s">
        <v>15</v>
      </c>
      <c r="D438" s="2"/>
      <c r="E438" s="2"/>
      <c r="F438" s="2"/>
      <c r="G438" s="2"/>
      <c r="H438" s="2"/>
      <c r="I438" s="3"/>
      <c r="J438" s="2"/>
      <c r="K438" s="2"/>
    </row>
    <row r="439" spans="1:11" ht="15" customHeight="1">
      <c r="A439" s="12"/>
      <c r="B439" s="12"/>
      <c r="C439" s="8" t="s">
        <v>16</v>
      </c>
      <c r="D439" s="2"/>
      <c r="E439" s="2"/>
      <c r="F439" s="2"/>
      <c r="G439" s="2"/>
      <c r="H439" s="2"/>
      <c r="I439" s="3"/>
      <c r="J439" s="2"/>
      <c r="K439" s="2"/>
    </row>
    <row r="440" spans="1:11">
      <c r="A440" s="12"/>
      <c r="B440" s="12"/>
      <c r="C440" s="8" t="s">
        <v>17</v>
      </c>
      <c r="D440" s="2"/>
      <c r="E440" s="1" t="s">
        <v>12</v>
      </c>
      <c r="F440" s="1" t="s">
        <v>12</v>
      </c>
      <c r="G440" s="1" t="s">
        <v>12</v>
      </c>
      <c r="H440" s="2"/>
      <c r="I440" s="3"/>
      <c r="J440" s="1" t="s">
        <v>12</v>
      </c>
      <c r="K440" s="1" t="s">
        <v>12</v>
      </c>
    </row>
    <row r="441" spans="1:11">
      <c r="A441" s="13"/>
      <c r="B441" s="13"/>
      <c r="C441" s="8" t="s">
        <v>18</v>
      </c>
      <c r="D441" s="2">
        <v>80000</v>
      </c>
      <c r="E441" s="1" t="s">
        <v>12</v>
      </c>
      <c r="F441" s="1" t="s">
        <v>12</v>
      </c>
      <c r="G441" s="1" t="s">
        <v>12</v>
      </c>
      <c r="H441" s="2">
        <v>0</v>
      </c>
      <c r="I441" s="3">
        <f t="shared" ref="I441" si="115">H441/D441</f>
        <v>0</v>
      </c>
      <c r="J441" s="1" t="s">
        <v>12</v>
      </c>
      <c r="K441" s="1" t="s">
        <v>12</v>
      </c>
    </row>
    <row r="442" spans="1:11" ht="15" customHeight="1">
      <c r="A442" s="11" t="s">
        <v>56</v>
      </c>
      <c r="B442" s="11" t="s">
        <v>22</v>
      </c>
      <c r="C442" s="7" t="s">
        <v>11</v>
      </c>
      <c r="D442" s="1">
        <v>32</v>
      </c>
      <c r="E442" s="1">
        <f t="shared" ref="E442" si="116">SUM(E443:E448)</f>
        <v>0</v>
      </c>
      <c r="F442" s="1">
        <f t="shared" ref="F442" si="117">SUM(F443:F448)</f>
        <v>0</v>
      </c>
      <c r="G442" s="1">
        <v>0</v>
      </c>
      <c r="H442" s="1">
        <v>0</v>
      </c>
      <c r="I442" s="4">
        <f>H442/D442</f>
        <v>0</v>
      </c>
      <c r="J442" s="4"/>
      <c r="K442" s="4"/>
    </row>
    <row r="443" spans="1:11">
      <c r="A443" s="12"/>
      <c r="B443" s="12"/>
      <c r="C443" s="8" t="s">
        <v>13</v>
      </c>
      <c r="D443" s="2"/>
      <c r="E443" s="2"/>
      <c r="F443" s="2"/>
      <c r="G443" s="2"/>
      <c r="H443" s="1"/>
      <c r="I443" s="3"/>
      <c r="J443" s="3"/>
      <c r="K443" s="2"/>
    </row>
    <row r="444" spans="1:11" ht="15" customHeight="1">
      <c r="A444" s="12"/>
      <c r="B444" s="12"/>
      <c r="C444" s="8" t="s">
        <v>14</v>
      </c>
      <c r="D444" s="2"/>
      <c r="E444" s="2"/>
      <c r="F444" s="2"/>
      <c r="G444" s="2"/>
      <c r="H444" s="1"/>
      <c r="I444" s="3"/>
      <c r="J444" s="3"/>
      <c r="K444" s="2"/>
    </row>
    <row r="445" spans="1:11">
      <c r="A445" s="12"/>
      <c r="B445" s="12"/>
      <c r="C445" s="8" t="s">
        <v>15</v>
      </c>
      <c r="D445" s="2"/>
      <c r="E445" s="2"/>
      <c r="F445" s="2"/>
      <c r="G445" s="2"/>
      <c r="H445" s="1"/>
      <c r="I445" s="3"/>
      <c r="J445" s="3"/>
      <c r="K445" s="2"/>
    </row>
    <row r="446" spans="1:11" ht="15" customHeight="1">
      <c r="A446" s="12"/>
      <c r="B446" s="12"/>
      <c r="C446" s="8" t="s">
        <v>16</v>
      </c>
      <c r="D446" s="2"/>
      <c r="E446" s="2"/>
      <c r="F446" s="2"/>
      <c r="G446" s="2"/>
      <c r="H446" s="1"/>
      <c r="I446" s="3"/>
      <c r="J446" s="3"/>
      <c r="K446" s="2"/>
    </row>
    <row r="447" spans="1:11">
      <c r="A447" s="12"/>
      <c r="B447" s="12"/>
      <c r="C447" s="8" t="s">
        <v>17</v>
      </c>
      <c r="D447" s="2"/>
      <c r="E447" s="1" t="s">
        <v>12</v>
      </c>
      <c r="F447" s="1" t="s">
        <v>12</v>
      </c>
      <c r="G447" s="1" t="s">
        <v>12</v>
      </c>
      <c r="H447" s="2"/>
      <c r="I447" s="3"/>
      <c r="J447" s="1" t="s">
        <v>12</v>
      </c>
      <c r="K447" s="1" t="s">
        <v>12</v>
      </c>
    </row>
    <row r="448" spans="1:11">
      <c r="A448" s="13"/>
      <c r="B448" s="13"/>
      <c r="C448" s="8" t="s">
        <v>18</v>
      </c>
      <c r="D448" s="2">
        <v>32</v>
      </c>
      <c r="E448" s="1" t="s">
        <v>12</v>
      </c>
      <c r="F448" s="1" t="s">
        <v>12</v>
      </c>
      <c r="G448" s="1" t="s">
        <v>12</v>
      </c>
      <c r="H448" s="2">
        <v>0</v>
      </c>
      <c r="I448" s="3">
        <f t="shared" ref="I448" si="118">H448/D448</f>
        <v>0</v>
      </c>
      <c r="J448" s="1" t="s">
        <v>12</v>
      </c>
      <c r="K448" s="1" t="s">
        <v>12</v>
      </c>
    </row>
    <row r="449" spans="1:11" ht="15" customHeight="1">
      <c r="A449" s="11" t="s">
        <v>57</v>
      </c>
      <c r="B449" s="11" t="s">
        <v>58</v>
      </c>
      <c r="C449" s="7" t="s">
        <v>11</v>
      </c>
      <c r="D449" s="1">
        <v>2000</v>
      </c>
      <c r="E449" s="1">
        <f t="shared" ref="E449" si="119">SUM(E450:E455)</f>
        <v>0</v>
      </c>
      <c r="F449" s="1">
        <f t="shared" ref="F449" si="120">SUM(F450:F455)</f>
        <v>0</v>
      </c>
      <c r="G449" s="1">
        <v>0</v>
      </c>
      <c r="H449" s="1">
        <f>SUM(H450:H455)</f>
        <v>1675</v>
      </c>
      <c r="I449" s="4">
        <f>H449/D449</f>
        <v>0.83750000000000002</v>
      </c>
      <c r="J449" s="4"/>
      <c r="K449" s="4"/>
    </row>
    <row r="450" spans="1:11">
      <c r="A450" s="12"/>
      <c r="B450" s="12"/>
      <c r="C450" s="8" t="s">
        <v>13</v>
      </c>
      <c r="D450" s="2"/>
      <c r="E450" s="2"/>
      <c r="F450" s="2"/>
      <c r="G450" s="2"/>
      <c r="H450" s="2"/>
      <c r="I450" s="3"/>
      <c r="J450" s="3"/>
      <c r="K450" s="2"/>
    </row>
    <row r="451" spans="1:11" ht="15" customHeight="1">
      <c r="A451" s="12"/>
      <c r="B451" s="12"/>
      <c r="C451" s="8" t="s">
        <v>14</v>
      </c>
      <c r="D451" s="2"/>
      <c r="E451" s="2"/>
      <c r="F451" s="2"/>
      <c r="G451" s="2"/>
      <c r="H451" s="2"/>
      <c r="I451" s="3"/>
      <c r="J451" s="3"/>
      <c r="K451" s="2"/>
    </row>
    <row r="452" spans="1:11">
      <c r="A452" s="12"/>
      <c r="B452" s="12"/>
      <c r="C452" s="8" t="s">
        <v>15</v>
      </c>
      <c r="D452" s="2"/>
      <c r="E452" s="2"/>
      <c r="F452" s="2"/>
      <c r="G452" s="2"/>
      <c r="H452" s="2"/>
      <c r="I452" s="3"/>
      <c r="J452" s="3"/>
      <c r="K452" s="2"/>
    </row>
    <row r="453" spans="1:11" ht="15" customHeight="1">
      <c r="A453" s="12"/>
      <c r="B453" s="12"/>
      <c r="C453" s="8" t="s">
        <v>16</v>
      </c>
      <c r="D453" s="2"/>
      <c r="E453" s="2"/>
      <c r="F453" s="2"/>
      <c r="G453" s="2"/>
      <c r="H453" s="2"/>
      <c r="I453" s="3"/>
      <c r="J453" s="3"/>
      <c r="K453" s="2"/>
    </row>
    <row r="454" spans="1:11">
      <c r="A454" s="12"/>
      <c r="B454" s="12"/>
      <c r="C454" s="8" t="s">
        <v>17</v>
      </c>
      <c r="D454" s="2"/>
      <c r="E454" s="1" t="s">
        <v>12</v>
      </c>
      <c r="F454" s="1" t="s">
        <v>12</v>
      </c>
      <c r="G454" s="1" t="s">
        <v>12</v>
      </c>
      <c r="H454" s="2"/>
      <c r="I454" s="3"/>
      <c r="J454" s="1" t="s">
        <v>12</v>
      </c>
      <c r="K454" s="1" t="s">
        <v>12</v>
      </c>
    </row>
    <row r="455" spans="1:11">
      <c r="A455" s="13"/>
      <c r="B455" s="13"/>
      <c r="C455" s="8" t="s">
        <v>18</v>
      </c>
      <c r="D455" s="2">
        <v>2000</v>
      </c>
      <c r="E455" s="1" t="s">
        <v>12</v>
      </c>
      <c r="F455" s="1" t="s">
        <v>12</v>
      </c>
      <c r="G455" s="1" t="s">
        <v>12</v>
      </c>
      <c r="H455" s="2">
        <v>1675</v>
      </c>
      <c r="I455" s="3">
        <f>H455/D455</f>
        <v>0.83750000000000002</v>
      </c>
      <c r="J455" s="1" t="s">
        <v>12</v>
      </c>
      <c r="K455" s="1" t="s">
        <v>12</v>
      </c>
    </row>
  </sheetData>
  <mergeCells count="114">
    <mergeCell ref="A266:A272"/>
    <mergeCell ref="A273:A279"/>
    <mergeCell ref="B231:B286"/>
    <mergeCell ref="I6:K6"/>
    <mergeCell ref="A6:A7"/>
    <mergeCell ref="B6:B7"/>
    <mergeCell ref="C6:C7"/>
    <mergeCell ref="D6:D7"/>
    <mergeCell ref="E6:E7"/>
    <mergeCell ref="F6:F7"/>
    <mergeCell ref="G6:G7"/>
    <mergeCell ref="H6:H7"/>
    <mergeCell ref="A90:A103"/>
    <mergeCell ref="B104:B110"/>
    <mergeCell ref="B61:B67"/>
    <mergeCell ref="A203:A209"/>
    <mergeCell ref="B33:B39"/>
    <mergeCell ref="B16:K16"/>
    <mergeCell ref="B76:B82"/>
    <mergeCell ref="A217:A223"/>
    <mergeCell ref="B146:B152"/>
    <mergeCell ref="A139:A145"/>
    <mergeCell ref="A168:A174"/>
    <mergeCell ref="A146:A160"/>
    <mergeCell ref="A175:A181"/>
    <mergeCell ref="A182:A188"/>
    <mergeCell ref="A189:A195"/>
    <mergeCell ref="A196:A202"/>
    <mergeCell ref="B153:K153"/>
    <mergeCell ref="B154:B160"/>
    <mergeCell ref="B90:B96"/>
    <mergeCell ref="B392:B398"/>
    <mergeCell ref="B371:B377"/>
    <mergeCell ref="A378:A384"/>
    <mergeCell ref="B378:B384"/>
    <mergeCell ref="A371:A377"/>
    <mergeCell ref="A385:A391"/>
    <mergeCell ref="B385:B391"/>
    <mergeCell ref="A336:A342"/>
    <mergeCell ref="B336:B342"/>
    <mergeCell ref="A343:A349"/>
    <mergeCell ref="B343:B349"/>
    <mergeCell ref="A104:A110"/>
    <mergeCell ref="A111:A117"/>
    <mergeCell ref="A118:A124"/>
    <mergeCell ref="A125:A131"/>
    <mergeCell ref="A210:A216"/>
    <mergeCell ref="A287:A293"/>
    <mergeCell ref="A231:A237"/>
    <mergeCell ref="A364:A370"/>
    <mergeCell ref="B364:B370"/>
    <mergeCell ref="A350:A356"/>
    <mergeCell ref="B350:B356"/>
    <mergeCell ref="A357:A363"/>
    <mergeCell ref="B357:B363"/>
    <mergeCell ref="B161:B209"/>
    <mergeCell ref="B322:B328"/>
    <mergeCell ref="B329:B335"/>
    <mergeCell ref="A238:A244"/>
    <mergeCell ref="A329:A335"/>
    <mergeCell ref="A315:A321"/>
    <mergeCell ref="B287:B293"/>
    <mergeCell ref="A245:A251"/>
    <mergeCell ref="A252:A258"/>
    <mergeCell ref="A259:A265"/>
    <mergeCell ref="A280:A286"/>
    <mergeCell ref="A308:A314"/>
    <mergeCell ref="B315:B321"/>
    <mergeCell ref="A161:A167"/>
    <mergeCell ref="A61:A89"/>
    <mergeCell ref="B83:B89"/>
    <mergeCell ref="B97:B103"/>
    <mergeCell ref="A449:A455"/>
    <mergeCell ref="B449:B455"/>
    <mergeCell ref="A428:A434"/>
    <mergeCell ref="B428:B434"/>
    <mergeCell ref="A435:A441"/>
    <mergeCell ref="B435:B441"/>
    <mergeCell ref="A442:A448"/>
    <mergeCell ref="B442:B448"/>
    <mergeCell ref="A392:A398"/>
    <mergeCell ref="A399:A427"/>
    <mergeCell ref="B407:B413"/>
    <mergeCell ref="B399:B405"/>
    <mergeCell ref="B406:J406"/>
    <mergeCell ref="B414:B420"/>
    <mergeCell ref="B421:B427"/>
    <mergeCell ref="B301:B307"/>
    <mergeCell ref="B118:B124"/>
    <mergeCell ref="A294:A300"/>
    <mergeCell ref="A2:K5"/>
    <mergeCell ref="A1:K1"/>
    <mergeCell ref="A322:A328"/>
    <mergeCell ref="B294:B300"/>
    <mergeCell ref="B132:B138"/>
    <mergeCell ref="B111:B117"/>
    <mergeCell ref="B139:B145"/>
    <mergeCell ref="B210:B230"/>
    <mergeCell ref="A301:A307"/>
    <mergeCell ref="B125:B131"/>
    <mergeCell ref="A9:A60"/>
    <mergeCell ref="B24:J24"/>
    <mergeCell ref="B25:B31"/>
    <mergeCell ref="A224:A230"/>
    <mergeCell ref="A132:A138"/>
    <mergeCell ref="B68:J68"/>
    <mergeCell ref="B9:B15"/>
    <mergeCell ref="B69:B75"/>
    <mergeCell ref="B40:B46"/>
    <mergeCell ref="B47:B53"/>
    <mergeCell ref="B54:B60"/>
    <mergeCell ref="B17:B23"/>
    <mergeCell ref="B32:K32"/>
    <mergeCell ref="B308:B314"/>
  </mergeCells>
  <pageMargins left="0" right="0" top="0" bottom="0" header="0.31496062992125984" footer="0.31496062992125984"/>
  <pageSetup paperSize="9" scale="5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Баталина Елена Ивановна</cp:lastModifiedBy>
  <cp:lastPrinted>2019-07-22T11:01:40Z</cp:lastPrinted>
  <dcterms:created xsi:type="dcterms:W3CDTF">2019-04-17T08:11:25Z</dcterms:created>
  <dcterms:modified xsi:type="dcterms:W3CDTF">2019-07-22T12:38:52Z</dcterms:modified>
</cp:coreProperties>
</file>