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90" windowWidth="19035" windowHeight="96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Лист1!$A$1:$K$362</definedName>
  </definedNames>
  <calcPr calcId="125725"/>
</workbook>
</file>

<file path=xl/calcChain.xml><?xml version="1.0" encoding="utf-8"?>
<calcChain xmlns="http://schemas.openxmlformats.org/spreadsheetml/2006/main">
  <c r="I29" i="1"/>
  <c r="I38"/>
  <c r="I6"/>
  <c r="N7"/>
  <c r="G74"/>
  <c r="F65" l="1"/>
  <c r="G65"/>
  <c r="H65"/>
  <c r="E65"/>
  <c r="I283" l="1"/>
  <c r="I276"/>
  <c r="I269"/>
  <c r="I255"/>
  <c r="G354" l="1"/>
  <c r="G333"/>
  <c r="G326"/>
  <c r="G319"/>
  <c r="H354"/>
  <c r="H347"/>
  <c r="H340"/>
  <c r="H333"/>
  <c r="H326"/>
  <c r="H319"/>
  <c r="H312"/>
  <c r="H310"/>
  <c r="H304" s="1"/>
  <c r="H290"/>
  <c r="H297"/>
  <c r="G290"/>
  <c r="G262"/>
  <c r="I241"/>
  <c r="G241"/>
  <c r="G234"/>
  <c r="I234"/>
  <c r="G220"/>
  <c r="G213"/>
  <c r="H142"/>
  <c r="H107" l="1"/>
  <c r="D65" l="1"/>
  <c r="D332" l="1"/>
  <c r="E58" l="1"/>
  <c r="F58"/>
  <c r="G58"/>
  <c r="D58"/>
  <c r="D63"/>
  <c r="H74"/>
  <c r="G71"/>
  <c r="D74"/>
  <c r="D52" s="1"/>
  <c r="H84"/>
  <c r="D84"/>
  <c r="D78" s="1"/>
  <c r="E86"/>
  <c r="F86"/>
  <c r="G86"/>
  <c r="H86"/>
  <c r="D86"/>
  <c r="G88"/>
  <c r="H88"/>
  <c r="D88"/>
  <c r="H91"/>
  <c r="D91"/>
  <c r="J94"/>
  <c r="K150"/>
  <c r="J150"/>
  <c r="K157"/>
  <c r="J157"/>
  <c r="J277"/>
  <c r="D85" l="1"/>
  <c r="D55"/>
  <c r="G78"/>
  <c r="G42"/>
  <c r="H52"/>
  <c r="H38"/>
  <c r="H78"/>
  <c r="H48"/>
  <c r="H42" s="1"/>
  <c r="G52"/>
  <c r="G38"/>
  <c r="G35" s="1"/>
  <c r="H85"/>
  <c r="G85"/>
  <c r="I85" s="1"/>
  <c r="K186" l="1"/>
  <c r="J186"/>
  <c r="I186"/>
  <c r="K263"/>
  <c r="J263"/>
  <c r="I263"/>
  <c r="H206"/>
  <c r="H262"/>
  <c r="I262"/>
  <c r="D262"/>
  <c r="H213"/>
  <c r="I213"/>
  <c r="D213"/>
  <c r="K214"/>
  <c r="J214"/>
  <c r="I214"/>
  <c r="G255"/>
  <c r="H255"/>
  <c r="E228"/>
  <c r="E229" s="1"/>
  <c r="F228"/>
  <c r="F229" s="1"/>
  <c r="G228"/>
  <c r="G229" s="1"/>
  <c r="H228"/>
  <c r="H229" s="1"/>
  <c r="D232"/>
  <c r="D168" s="1"/>
  <c r="D19" s="1"/>
  <c r="D11" s="1"/>
  <c r="E230"/>
  <c r="E231" s="1"/>
  <c r="F230"/>
  <c r="F231" s="1"/>
  <c r="G230"/>
  <c r="G231" s="1"/>
  <c r="H230"/>
  <c r="H231" s="1"/>
  <c r="D230"/>
  <c r="D231" s="1"/>
  <c r="D228"/>
  <c r="D229" s="1"/>
  <c r="H248"/>
  <c r="G248"/>
  <c r="I248" s="1"/>
  <c r="D248"/>
  <c r="D241"/>
  <c r="K244"/>
  <c r="J244"/>
  <c r="I244"/>
  <c r="H234"/>
  <c r="I220"/>
  <c r="H199"/>
  <c r="H192"/>
  <c r="H185"/>
  <c r="E171"/>
  <c r="F171"/>
  <c r="G171"/>
  <c r="D171"/>
  <c r="D164" s="1"/>
  <c r="E173"/>
  <c r="F173"/>
  <c r="G173"/>
  <c r="H173"/>
  <c r="D173"/>
  <c r="D166" s="1"/>
  <c r="D17" s="1"/>
  <c r="H177"/>
  <c r="I178"/>
  <c r="F166" l="1"/>
  <c r="F17" s="1"/>
  <c r="F9" s="1"/>
  <c r="F164"/>
  <c r="E166"/>
  <c r="E17" s="1"/>
  <c r="E9" s="1"/>
  <c r="H166"/>
  <c r="H17" s="1"/>
  <c r="H9" s="1"/>
  <c r="G166"/>
  <c r="G17" s="1"/>
  <c r="G164"/>
  <c r="E164"/>
  <c r="G227"/>
  <c r="I227" s="1"/>
  <c r="D296"/>
  <c r="I157"/>
  <c r="H157"/>
  <c r="G156"/>
  <c r="I156" s="1"/>
  <c r="D156"/>
  <c r="I150"/>
  <c r="H150"/>
  <c r="G149"/>
  <c r="I149" s="1"/>
  <c r="D149"/>
  <c r="G9" l="1"/>
  <c r="K9" s="1"/>
  <c r="K17"/>
  <c r="D290"/>
  <c r="H149"/>
  <c r="H156"/>
  <c r="I284" l="1"/>
  <c r="H277"/>
  <c r="H284"/>
  <c r="K284"/>
  <c r="J284"/>
  <c r="G283"/>
  <c r="D283"/>
  <c r="K277"/>
  <c r="I277"/>
  <c r="G276"/>
  <c r="D276"/>
  <c r="G270"/>
  <c r="F270"/>
  <c r="F15" s="1"/>
  <c r="E270"/>
  <c r="E15" s="1"/>
  <c r="D270"/>
  <c r="D15" s="1"/>
  <c r="G269" l="1"/>
  <c r="G15"/>
  <c r="D269"/>
  <c r="H283"/>
  <c r="J270"/>
  <c r="K270"/>
  <c r="H270"/>
  <c r="H276"/>
  <c r="I270"/>
  <c r="H269" l="1"/>
  <c r="K231"/>
  <c r="J231"/>
  <c r="I231"/>
  <c r="H171"/>
  <c r="H241"/>
  <c r="K256"/>
  <c r="J256"/>
  <c r="I256"/>
  <c r="D255"/>
  <c r="K251"/>
  <c r="J251"/>
  <c r="I251"/>
  <c r="K242"/>
  <c r="J242"/>
  <c r="I242"/>
  <c r="K235"/>
  <c r="J235"/>
  <c r="I235"/>
  <c r="D234"/>
  <c r="K230"/>
  <c r="J230"/>
  <c r="I230"/>
  <c r="K229"/>
  <c r="J229"/>
  <c r="I229"/>
  <c r="K228"/>
  <c r="J228"/>
  <c r="I228"/>
  <c r="D227"/>
  <c r="K221"/>
  <c r="J221"/>
  <c r="I221"/>
  <c r="D220"/>
  <c r="K207"/>
  <c r="J207"/>
  <c r="I207"/>
  <c r="G206"/>
  <c r="I206" s="1"/>
  <c r="D206"/>
  <c r="K200"/>
  <c r="J200"/>
  <c r="I200"/>
  <c r="G199"/>
  <c r="I199" s="1"/>
  <c r="D199"/>
  <c r="K193"/>
  <c r="J193"/>
  <c r="I193"/>
  <c r="G192"/>
  <c r="I192" s="1"/>
  <c r="D192"/>
  <c r="G185"/>
  <c r="I185" s="1"/>
  <c r="D185"/>
  <c r="K180"/>
  <c r="J180"/>
  <c r="I180"/>
  <c r="K178"/>
  <c r="J178"/>
  <c r="G177"/>
  <c r="I177" s="1"/>
  <c r="D177"/>
  <c r="G170" l="1"/>
  <c r="H170"/>
  <c r="H164"/>
  <c r="H220"/>
  <c r="D170"/>
  <c r="D163" s="1"/>
  <c r="H232"/>
  <c r="H227" s="1"/>
  <c r="I171"/>
  <c r="I173"/>
  <c r="J171"/>
  <c r="K173"/>
  <c r="J173"/>
  <c r="K171"/>
  <c r="G163" l="1"/>
  <c r="I163" s="1"/>
  <c r="I170"/>
  <c r="H163"/>
  <c r="H168"/>
  <c r="H19" s="1"/>
  <c r="I164"/>
  <c r="K164"/>
  <c r="J164"/>
  <c r="K166"/>
  <c r="I166"/>
  <c r="J166"/>
  <c r="H11" l="1"/>
  <c r="H29"/>
  <c r="H93"/>
  <c r="I103"/>
  <c r="H100"/>
  <c r="H136"/>
  <c r="H129"/>
  <c r="H115"/>
  <c r="H63" l="1"/>
  <c r="H55" s="1"/>
  <c r="H58"/>
  <c r="H64"/>
  <c r="H35"/>
  <c r="H71"/>
  <c r="H50" l="1"/>
  <c r="H15"/>
  <c r="H7" s="1"/>
  <c r="H49"/>
  <c r="H57"/>
  <c r="K122"/>
  <c r="J122"/>
  <c r="I122"/>
  <c r="K136" l="1"/>
  <c r="K129"/>
  <c r="K115"/>
  <c r="K94"/>
  <c r="F50" l="1"/>
  <c r="F29"/>
  <c r="F7" s="1"/>
  <c r="G297"/>
  <c r="D318"/>
  <c r="D20" s="1"/>
  <c r="D14" s="1"/>
  <c r="D354"/>
  <c r="K58" l="1"/>
  <c r="I52"/>
  <c r="I74"/>
  <c r="H20" l="1"/>
  <c r="H14" s="1"/>
  <c r="G14"/>
  <c r="I14" s="1"/>
  <c r="H27"/>
  <c r="H21" s="1"/>
  <c r="D325"/>
  <c r="D27" s="1"/>
  <c r="G340"/>
  <c r="G347"/>
  <c r="D347"/>
  <c r="D340"/>
  <c r="D333"/>
  <c r="K86"/>
  <c r="G107"/>
  <c r="D107"/>
  <c r="G100"/>
  <c r="D100"/>
  <c r="I94"/>
  <c r="G93"/>
  <c r="I93" s="1"/>
  <c r="D93"/>
  <c r="G29" l="1"/>
  <c r="G7" s="1"/>
  <c r="G6" s="1"/>
  <c r="G64"/>
  <c r="I64" s="1"/>
  <c r="K29"/>
  <c r="J29"/>
  <c r="G28"/>
  <c r="I28" s="1"/>
  <c r="E50"/>
  <c r="E29"/>
  <c r="E7" s="1"/>
  <c r="D326"/>
  <c r="D34"/>
  <c r="D50"/>
  <c r="D49" s="1"/>
  <c r="D29"/>
  <c r="D7" s="1"/>
  <c r="K65"/>
  <c r="G50"/>
  <c r="G49" s="1"/>
  <c r="I49" s="1"/>
  <c r="H34"/>
  <c r="I88"/>
  <c r="G21"/>
  <c r="I65"/>
  <c r="D38"/>
  <c r="D64"/>
  <c r="D48"/>
  <c r="D42" s="1"/>
  <c r="D71"/>
  <c r="D21"/>
  <c r="D310"/>
  <c r="D304" s="1"/>
  <c r="G312"/>
  <c r="D319"/>
  <c r="D312"/>
  <c r="D9" l="1"/>
  <c r="D12"/>
  <c r="H28"/>
  <c r="H12"/>
  <c r="H6" s="1"/>
  <c r="D28"/>
  <c r="K50"/>
  <c r="D35"/>
  <c r="G304"/>
  <c r="I9" l="1"/>
  <c r="K15" l="1"/>
  <c r="J17"/>
  <c r="I17"/>
  <c r="J15" l="1"/>
  <c r="K7"/>
  <c r="J9"/>
  <c r="I15" l="1"/>
  <c r="D57"/>
  <c r="G57"/>
  <c r="I57" s="1"/>
  <c r="D297"/>
  <c r="D121"/>
  <c r="G121"/>
  <c r="I121" s="1"/>
  <c r="G128"/>
  <c r="I128" s="1"/>
  <c r="J129"/>
  <c r="H128" l="1"/>
  <c r="H121"/>
  <c r="D128" l="1"/>
  <c r="I129"/>
  <c r="D6" l="1"/>
  <c r="J86" l="1"/>
  <c r="I86"/>
  <c r="J115"/>
  <c r="I115"/>
  <c r="G114"/>
  <c r="I114" s="1"/>
  <c r="D114"/>
  <c r="J136"/>
  <c r="I136"/>
  <c r="G135"/>
  <c r="I135" s="1"/>
  <c r="D135"/>
  <c r="G142"/>
  <c r="D142"/>
  <c r="H135" l="1"/>
  <c r="H114"/>
  <c r="I58"/>
  <c r="J58"/>
  <c r="J50" l="1"/>
  <c r="I50"/>
  <c r="J7" l="1"/>
  <c r="I7"/>
</calcChain>
</file>

<file path=xl/sharedStrings.xml><?xml version="1.0" encoding="utf-8"?>
<sst xmlns="http://schemas.openxmlformats.org/spreadsheetml/2006/main" count="1448" uniqueCount="150">
  <si>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</si>
  <si>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</si>
  <si>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</si>
  <si>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Государственная программа «Развитие транспортной системы до 2020 года»</t>
  </si>
  <si>
    <t>комитет дорожного хозяйства области;</t>
  </si>
  <si>
    <t xml:space="preserve">всего </t>
  </si>
  <si>
    <t>областной бюджет</t>
  </si>
  <si>
    <t>в том числе по исполнителям:</t>
  </si>
  <si>
    <t>Подпрограмма 1. «Модернизация и развитие транспортного комплекса Саратовской области»</t>
  </si>
  <si>
    <r>
      <t>1.2.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</si>
  <si>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Строительство аэропортового комплекса «Центральный» г. Саратов</t>
  </si>
  <si>
    <r>
      <t>1.3.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</si>
  <si>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r>
      <t>1.5.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</si>
  <si>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</si>
  <si>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r>
      <t>1.7.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</si>
  <si>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Приобретение автотранспортными организациями и предприятиями области всех форм собственности пассажирского подвижного состава</t>
  </si>
  <si>
    <r>
      <t>1.6.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</si>
  <si>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Ответственный исполнитель, соисполнитель, участник государственной программы (соисполнитель подпрограммы) (далее - исполнитель)</t>
  </si>
  <si>
    <t xml:space="preserve">Утвержденные объемы финансового обеспечения, тыс. руб. </t>
  </si>
  <si>
    <t xml:space="preserve">Кассовое исполнение, </t>
  </si>
  <si>
    <t>тыс. руб.</t>
  </si>
  <si>
    <t>Процент исполнения</t>
  </si>
  <si>
    <t>в ГП</t>
  </si>
  <si>
    <t>в ОБ</t>
  </si>
  <si>
    <t>к ГП</t>
  </si>
  <si>
    <t>к ОБ</t>
  </si>
  <si>
    <t>Подпрограмма 2</t>
  </si>
  <si>
    <t>«Модернизация и развитие автомобильных дорог общего пользования регионального</t>
  </si>
  <si>
    <t>и межмуниципального значения Саратовской области»</t>
  </si>
  <si>
    <t>всего</t>
  </si>
  <si>
    <t>2 630 130,8</t>
  </si>
  <si>
    <t>2 624 130,8</t>
  </si>
  <si>
    <t>713 283,5</t>
  </si>
  <si>
    <t>в том числе софинансируемые из федерального бюджета</t>
  </si>
  <si>
    <t>федеральный бюджет</t>
  </si>
  <si>
    <t>в том числе на софинансирование расходных обязательств области</t>
  </si>
  <si>
    <t>местные бюджеты</t>
  </si>
  <si>
    <t>внебюджетные источники</t>
  </si>
  <si>
    <t>комитет дорожного хозяйства области</t>
  </si>
  <si>
    <r>
      <t xml:space="preserve">Основное мероприятие 2.1 </t>
    </r>
    <r>
      <rPr>
        <sz val="11"/>
        <color rgb="FF000000"/>
        <rFont val="Times New Roman"/>
        <family val="1"/>
        <charset val="204"/>
      </rPr>
      <t>«Строительство</t>
    </r>
  </si>
  <si>
    <t>и реконструкция автомобильных дорог общего пользования регионального</t>
  </si>
  <si>
    <t>и межмуниципального значения, мостов и мостовых переходов, находящихся</t>
  </si>
  <si>
    <t>в государственной собственности области,</t>
  </si>
  <si>
    <t>за счет средств областного дорожного фонда»,</t>
  </si>
  <si>
    <t>в том числе:</t>
  </si>
  <si>
    <t>85 345,4</t>
  </si>
  <si>
    <t>16 057,0</t>
  </si>
  <si>
    <r>
      <t xml:space="preserve">контрольное событие </t>
    </r>
    <r>
      <rPr>
        <sz val="11"/>
        <color rgb="FF000000"/>
        <rFont val="Times New Roman"/>
        <family val="1"/>
        <charset val="204"/>
      </rPr>
      <t>2.1.1. Строительство мостового перехода через судоходный канал</t>
    </r>
  </si>
  <si>
    <t>в г. Балаково Саратовской области</t>
  </si>
  <si>
    <t>85 279,6</t>
  </si>
  <si>
    <t>контрольное событие 2.1.2. Строительство автодороги Самара – Пугачев – Энгельс – Волгоград на участке км 501 – граница Волгоградской области</t>
  </si>
  <si>
    <t>в Ровенском районе Саратовской области</t>
  </si>
  <si>
    <t>Контрольное событие 2.1.3. Проектно-изыскательские, научно-исследовательские, опытно-конструкторские работы по объектам строительства</t>
  </si>
  <si>
    <t>на автомобильных дорогах общего пользования регионального</t>
  </si>
  <si>
    <t>и межмуниципального значения и искусственных сооружений на них, находящихся</t>
  </si>
  <si>
    <t>в государственной собственности области</t>
  </si>
  <si>
    <t>Основное мероприятие 2.2</t>
  </si>
  <si>
    <t>«Капитальный ремонт, ремонт</t>
  </si>
  <si>
    <t>и содержание автомобильных дорог общего пользования регионального</t>
  </si>
  <si>
    <t>и межмуниципального значения, мостов и иных искусственных сооружений на них, находящихся</t>
  </si>
  <si>
    <t>в государственной собственности области, за счет средств областного дорожного фонда»</t>
  </si>
  <si>
    <t>2 318 585,4</t>
  </si>
  <si>
    <t>2 312 585,4</t>
  </si>
  <si>
    <t>693 426,5</t>
  </si>
  <si>
    <t>Основное мероприятие 2.3</t>
  </si>
  <si>
    <t>«Субсидия бюджетам муниципальных районов области на проектирование и строительство (реконструкцию) автомобильных дорог общего пользования местного значения с твердым покрытием</t>
  </si>
  <si>
    <t>до сельских населенных пунктов,</t>
  </si>
  <si>
    <t>не имеющих круглогодичной связи с сетью автомобильных дорог общего пользования за счет средств областного дорожного фонда»</t>
  </si>
  <si>
    <t>комитет дорожного хозяйства области; органы местного самоуправления области</t>
  </si>
  <si>
    <t>(по согласованию)</t>
  </si>
  <si>
    <t>145 000,0</t>
  </si>
  <si>
    <t>Основное мероприятие 2.4</t>
  </si>
  <si>
    <t>«Субсидия бюджетным учреждениям</t>
  </si>
  <si>
    <t>на финансовое обеспечение выполнения государственного задания в сфере использования автомобильных дорог</t>
  </si>
  <si>
    <t>и осуществления дорожной деятельности</t>
  </si>
  <si>
    <t>за счет средств областного дорожного фонда»</t>
  </si>
  <si>
    <t>государственное бюджетное учреждение области «Дирекция автомобильных дорог»</t>
  </si>
  <si>
    <t>81 200,0</t>
  </si>
  <si>
    <t>3 800,0</t>
  </si>
  <si>
    <t>Кассовое исполнение, тыс.руб.</t>
  </si>
  <si>
    <t xml:space="preserve">федеральный бюджет </t>
  </si>
  <si>
    <t xml:space="preserve">внебюджетные источники </t>
  </si>
  <si>
    <t>Основное 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</si>
  <si>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 xml:space="preserve">Основное 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</si>
  <si>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4.1.   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</t>
  </si>
  <si>
    <t>Исполнено</t>
  </si>
  <si>
    <t>министерство транспорта и дорожного хозяйства области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</si>
  <si>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</si>
  <si>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</si>
  <si>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t>Исполнитель: 
министерство транспорта и дорожного хозяйства области;
министерство социального развития области;</t>
  </si>
  <si>
    <t>Исполнитель:министерство транспорта и дорожного хозяйства области</t>
  </si>
  <si>
    <t>Контрольное событие 2.1.2.14.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</si>
  <si>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Федеарльное агентство воздушного транспорта</t>
  </si>
  <si>
    <t>Исполнитель: комитет капитального строительства области;
Соисполнитель: Федеарльное агентство воздушного транспорта;
Участник: оператор аэропорта;
Участник: сетевые эксплуатационные компании</t>
  </si>
  <si>
    <t>оператор аэропорта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</si>
  <si>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</si>
  <si>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</si>
  <si>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министерство промышленности и энергетики области</t>
  </si>
  <si>
    <t>министерство строительства и ЖКХ области</t>
  </si>
  <si>
    <t>5.1.   Приобретение общественного автомобильного транпорта, работающего на газомоторном топливе</t>
  </si>
  <si>
    <t>5.2.  Развитие газомоторной инфраструктуры в Саратовской области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</si>
  <si>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</si>
  <si>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>5.3. Перевод коммунальной техники на газомоторное топливо</t>
  </si>
  <si>
    <t>министерство транспорта и дорожного хозяйства области;
министерство социального развития области;
комитет капитального строительства области;
Федеарльное агентство воздушного транспорта;
оператор аэропорта;
сетевые эксплуатационные компании</t>
  </si>
  <si>
    <t>министерство транспорта и дорожного хозяйства области;
министерство социального развития области;
комитет капитального строительства области;
министерство промышленности и энергетики области;
министерство строительства и ЖКХ области;
Федеарльное агентство воздушного транспорта;
оператор аэропорта;
сетевые эксплуатационные компании</t>
  </si>
  <si>
    <t>Подпрограмма 2 «Модернизация и развитие автомобильных дорог общего пользования регионального и межмуниципального значения Саратовской области»</t>
  </si>
  <si>
    <t xml:space="preserve">5.4. Перевод общественного пассажирского транспорта на газомоторное топливо
</t>
  </si>
  <si>
    <t xml:space="preserve"> министерство транспорта и дорожного хозяйства области</t>
  </si>
  <si>
    <t>Исполнитель: 
министерство транспорта и дорожного хозяйства области</t>
  </si>
  <si>
    <t>Обеспечение организации транспортного обслуживания населения на территории области</t>
  </si>
  <si>
    <t>Обеспечение перевозок пассажиров железнодорожным транспортом пригородного сообщения</t>
  </si>
  <si>
    <t>Обеспечение перевозок пассажиров речным транспортом в пригородном сообщении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</si>
  <si>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</si>
  <si>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контрольное событие 2.1.1.2. Строительство Северного автодорожного подхода к аэропортовому комплексу "Центральный" (г.Саратов)</t>
  </si>
  <si>
    <t>за счет возврата из федерального бюджета остатка субсидии,не использованного по состоянию на 01.01.2016</t>
  </si>
  <si>
    <t>Основное мероприятие 2.8                       «Субсидия бюджетам муниципальных районов области на капитальный ремонт, ремонт и содержание автомобильных дорог общего пользования местного значения, за счет средств областного дорожного фонда»</t>
  </si>
  <si>
    <t>Предусмотрено в ГП</t>
  </si>
  <si>
    <t>Утверждено в ОБ</t>
  </si>
  <si>
    <t>Выделены лимиты</t>
  </si>
  <si>
    <t>к ЛБО</t>
  </si>
  <si>
    <t>Обеспечение перевозок пассажиров автомобильным и городским электрическим транспортом</t>
  </si>
  <si>
    <t>1.4.1</t>
  </si>
  <si>
    <t xml:space="preserve">Основное мероприятие 2.4
«Обеспечение организации использования автомобильных дорог 
и осуществления дорожной деятельности 
за счет средств областного дорожного фонда»
</t>
  </si>
  <si>
    <t>Основное мероприятие 2.13 «Комплексное развитие транспортной инфраструктуры Саратовской агломерации»</t>
  </si>
  <si>
    <t>Основное мероприятие 2.14 «Приобретение дорожной техники за счет средств областного дорожного фонда»</t>
  </si>
  <si>
    <t>министерство транспорта и дорожного хозяйства области, ГКУ СО "Дирекция транспорта и дорожного хозяйства "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</si>
  <si>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</si>
  <si>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</si>
  <si>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министерство транспорта и дорожного хозяйства области; органы местного самоуправления области (по согласованию)
</t>
  </si>
  <si>
    <t xml:space="preserve"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области (по согласованию)
</t>
  </si>
  <si>
    <r>
      <t>Таблица № 6 (</t>
    </r>
    <r>
      <rPr>
        <sz val="11"/>
        <color theme="1"/>
        <rFont val="Times New Roman"/>
        <family val="1"/>
        <charset val="204"/>
      </rPr>
      <t>приложение №16</t>
    </r>
    <r>
      <rPr>
        <i/>
        <sz val="11"/>
        <color theme="1"/>
        <rFont val="Times New Roman"/>
        <family val="1"/>
        <charset val="204"/>
      </rPr>
      <t xml:space="preserve"> к постановлению 
Правительства области от 25 июля 2013 года № 362-П)
</t>
    </r>
  </si>
  <si>
    <t>х</t>
  </si>
  <si>
    <t>Контрольное событие 2.1.2.9. Строительство мостового перехода через р.Камелик на км 51+253 автомобильной дороги «Пугачев-Перелюб» в Саратовской области</t>
  </si>
  <si>
    <t>Фактическое исполнение, тыс.руб.</t>
  </si>
  <si>
    <t>2.13.1.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областного дорожного фонда</t>
  </si>
  <si>
    <t>2.13.2.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областного дорожного фонда</t>
  </si>
  <si>
    <t>2.13.3. Осуществление дорожной деятельности в отношении автомобильных дорог общего пользования регионального значения Саратовской агломерации за счет областного дорожного фонда</t>
  </si>
  <si>
    <t>Подпрограмма 3. «Повышение безопасности дорожного движения в Саратовской области»</t>
  </si>
  <si>
    <t>3.1.   Обеспечение функционирования автоматической системы фотовидеофиксации нарушений правил дорожного движения на территории Саратовской области</t>
  </si>
  <si>
    <t>3.2. Комплексное развитие автоматизирован-ных систем фиксации нарушений правил дорожного движения на территории Саратовской области</t>
  </si>
  <si>
    <r>
      <t>1.12.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</si>
  <si>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</t>
  </si>
  <si>
    <r>
      <t>1.13.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</si>
  <si>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Увеличение уставных фондов государственных унитарных предприятий области</t>
  </si>
  <si>
    <t>министерство строительства и ЖКХ области, государственные унитарные предприятия, оказывающие на территории Саратовской области услуги по водоснабжению и (или) водоотведению (по согласованию)</t>
  </si>
  <si>
    <t>Основное мероприятие 2.6 "Субсидия бюджетам городских округов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фонда"</t>
  </si>
  <si>
    <t>Основное мероприятие 2.15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фонда"</t>
  </si>
  <si>
    <t>* - фактическое исполнение по мероприятию 2.1 больше кассового исполнения, так как по государственному контракту было принято выполнение в счет аванса, выданного в 2017 году</t>
  </si>
  <si>
    <t>Федеральное агентство воздушного транспорта</t>
  </si>
  <si>
    <t>Сведения
о расходах на реализацию государственной программы
Саратовской области «Развитие транспортной системы до 2020 года»
произведенных за 2018 год за счет соответствующих источников финансового обеспечения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</si>
</sst>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 applyFill="1"/>
    <xf numFmtId="164" fontId="2" fillId="0" borderId="6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left" vertical="top" wrapText="1" indent="2"/>
    </xf>
    <xf numFmtId="164" fontId="1" fillId="0" borderId="7" xfId="0" applyNumberFormat="1" applyFont="1" applyFill="1" applyBorder="1" applyAlignment="1">
      <alignment horizontal="left" vertical="top" wrapText="1" indent="2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16" xfId="0" applyFont="1" applyBorder="1" applyAlignment="1">
      <alignment horizontal="justify"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justify" vertical="top" wrapText="1"/>
    </xf>
    <xf numFmtId="0" fontId="11" fillId="0" borderId="17" xfId="0" applyFont="1" applyBorder="1" applyAlignment="1">
      <alignment horizontal="justify" vertical="top" wrapText="1"/>
    </xf>
    <xf numFmtId="0" fontId="10" fillId="0" borderId="16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164" fontId="2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 indent="2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0" fillId="0" borderId="20" xfId="0" applyNumberForma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64" fontId="3" fillId="0" borderId="4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top" wrapText="1"/>
    </xf>
    <xf numFmtId="0" fontId="11" fillId="0" borderId="16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0" fillId="0" borderId="11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0" fillId="0" borderId="18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8" fillId="0" borderId="1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1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:A48"/>
    </sheetView>
  </sheetViews>
  <sheetFormatPr defaultRowHeight="15"/>
  <cols>
    <col min="1" max="1" width="30.85546875" style="1" customWidth="1"/>
    <col min="2" max="2" width="26.7109375" style="1" customWidth="1"/>
    <col min="3" max="3" width="23.28515625" style="1" customWidth="1"/>
    <col min="4" max="4" width="15.5703125" style="1" customWidth="1"/>
    <col min="5" max="6" width="14.28515625" style="1" customWidth="1"/>
    <col min="7" max="8" width="20.7109375" style="1" customWidth="1"/>
    <col min="9" max="9" width="9.85546875" style="1" customWidth="1"/>
    <col min="10" max="10" width="8.42578125" style="1" customWidth="1"/>
    <col min="11" max="13" width="9.140625" style="1"/>
    <col min="14" max="14" width="16.28515625" style="1" customWidth="1"/>
    <col min="15" max="16384" width="9.140625" style="1"/>
  </cols>
  <sheetData>
    <row r="1" spans="1:14" ht="51" customHeight="1">
      <c r="D1" s="50" t="s">
        <v>130</v>
      </c>
      <c r="E1" s="50"/>
      <c r="F1" s="50"/>
      <c r="G1" s="50"/>
      <c r="H1" s="50"/>
      <c r="I1" s="50"/>
      <c r="J1" s="50"/>
      <c r="K1" s="50"/>
    </row>
    <row r="2" spans="1:14" ht="63" customHeight="1">
      <c r="A2" s="49" t="s">
        <v>149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4" ht="13.5" customHeight="1">
      <c r="A3" s="44" t="s">
        <v>0</v>
      </c>
      <c r="B3" s="44" t="s">
        <v>1</v>
      </c>
      <c r="C3" s="44" t="s">
        <v>2</v>
      </c>
      <c r="D3" s="47" t="s">
        <v>116</v>
      </c>
      <c r="E3" s="47" t="s">
        <v>117</v>
      </c>
      <c r="F3" s="44" t="s">
        <v>118</v>
      </c>
      <c r="G3" s="53" t="s">
        <v>85</v>
      </c>
      <c r="H3" s="54"/>
      <c r="I3" s="47" t="s">
        <v>21</v>
      </c>
      <c r="J3" s="47"/>
      <c r="K3" s="47"/>
    </row>
    <row r="4" spans="1:14" ht="24.75" customHeight="1">
      <c r="A4" s="45"/>
      <c r="B4" s="45"/>
      <c r="C4" s="45"/>
      <c r="D4" s="47"/>
      <c r="E4" s="47"/>
      <c r="F4" s="45"/>
      <c r="G4" s="44" t="s">
        <v>79</v>
      </c>
      <c r="H4" s="44" t="s">
        <v>133</v>
      </c>
      <c r="I4" s="47"/>
      <c r="J4" s="47"/>
      <c r="K4" s="47"/>
    </row>
    <row r="5" spans="1:14" ht="12.75" customHeight="1">
      <c r="A5" s="46"/>
      <c r="B5" s="46"/>
      <c r="C5" s="46"/>
      <c r="D5" s="47"/>
      <c r="E5" s="47"/>
      <c r="F5" s="46"/>
      <c r="G5" s="46"/>
      <c r="H5" s="46"/>
      <c r="I5" s="24" t="s">
        <v>24</v>
      </c>
      <c r="J5" s="24" t="s">
        <v>25</v>
      </c>
      <c r="K5" s="24" t="s">
        <v>119</v>
      </c>
    </row>
    <row r="6" spans="1:14" ht="18" customHeight="1">
      <c r="A6" s="35" t="s">
        <v>3</v>
      </c>
      <c r="B6" s="32" t="s">
        <v>104</v>
      </c>
      <c r="C6" s="2" t="s">
        <v>5</v>
      </c>
      <c r="D6" s="3">
        <f>D7+D9+D11+D12</f>
        <v>16733737.699999999</v>
      </c>
      <c r="E6" s="26" t="s">
        <v>131</v>
      </c>
      <c r="F6" s="26" t="s">
        <v>131</v>
      </c>
      <c r="G6" s="3">
        <f>G7+G9</f>
        <v>9314822.0750000011</v>
      </c>
      <c r="H6" s="3">
        <f t="shared" ref="H6" si="0">H7+H9+H11+H12</f>
        <v>14170828.823120002</v>
      </c>
      <c r="I6" s="31">
        <f>G6/(D7+D9)</f>
        <v>0.78800749931833736</v>
      </c>
      <c r="J6" s="27" t="s">
        <v>131</v>
      </c>
      <c r="K6" s="27" t="s">
        <v>131</v>
      </c>
    </row>
    <row r="7" spans="1:14" ht="24" customHeight="1">
      <c r="A7" s="36"/>
      <c r="B7" s="33"/>
      <c r="C7" s="4" t="s">
        <v>6</v>
      </c>
      <c r="D7" s="5">
        <f>SUM(D15,D22,D29,D36,D43)</f>
        <v>7493502.5</v>
      </c>
      <c r="E7" s="5">
        <f t="shared" ref="E7:H7" si="1">SUM(E15,E22,E29,E36,E43)</f>
        <v>7493502.5</v>
      </c>
      <c r="F7" s="5">
        <f t="shared" si="1"/>
        <v>7145626.0190000013</v>
      </c>
      <c r="G7" s="5">
        <f t="shared" si="1"/>
        <v>6865535.3020000011</v>
      </c>
      <c r="H7" s="5">
        <f t="shared" si="1"/>
        <v>6910123.2750000013</v>
      </c>
      <c r="I7" s="21">
        <f>G7/D7</f>
        <v>0.91619844018201113</v>
      </c>
      <c r="J7" s="21">
        <f>G7/E7</f>
        <v>0.91619844018201113</v>
      </c>
      <c r="K7" s="21">
        <f>G7/F7</f>
        <v>0.9608024942453961</v>
      </c>
      <c r="N7" s="1">
        <f>G6+H11+H12</f>
        <v>12962945.023120001</v>
      </c>
    </row>
    <row r="8" spans="1:14" ht="24" customHeight="1">
      <c r="A8" s="36"/>
      <c r="B8" s="33"/>
      <c r="C8" s="4" t="s">
        <v>33</v>
      </c>
      <c r="D8" s="5"/>
      <c r="E8" s="5"/>
      <c r="F8" s="5"/>
      <c r="G8" s="5"/>
      <c r="H8" s="5"/>
      <c r="I8" s="21"/>
      <c r="J8" s="21"/>
      <c r="K8" s="22"/>
      <c r="N8" s="23"/>
    </row>
    <row r="9" spans="1:14" ht="18.75" customHeight="1">
      <c r="A9" s="36"/>
      <c r="B9" s="33"/>
      <c r="C9" s="4" t="s">
        <v>80</v>
      </c>
      <c r="D9" s="5">
        <f>SUM(D17,D24,D31,D38,D45)</f>
        <v>4327225.2</v>
      </c>
      <c r="E9" s="5">
        <f t="shared" ref="E9:H9" si="2">SUM(E17,E24,E31,E38,E45)</f>
        <v>2610000</v>
      </c>
      <c r="F9" s="5">
        <f t="shared" si="2"/>
        <v>2610000</v>
      </c>
      <c r="G9" s="5">
        <f t="shared" si="2"/>
        <v>2449286.773</v>
      </c>
      <c r="H9" s="5">
        <f t="shared" si="2"/>
        <v>3612582.6</v>
      </c>
      <c r="I9" s="21">
        <f>H9/D9</f>
        <v>0.83484968612218291</v>
      </c>
      <c r="J9" s="21">
        <f>G9/E9</f>
        <v>0.93842405095785442</v>
      </c>
      <c r="K9" s="21">
        <f>G9/F9</f>
        <v>0.93842405095785442</v>
      </c>
    </row>
    <row r="10" spans="1:14" ht="37.5" customHeight="1">
      <c r="A10" s="36"/>
      <c r="B10" s="33"/>
      <c r="C10" s="4" t="s">
        <v>35</v>
      </c>
      <c r="D10" s="5"/>
      <c r="E10" s="5"/>
      <c r="F10" s="5"/>
      <c r="G10" s="5"/>
      <c r="H10" s="5"/>
      <c r="I10" s="21"/>
      <c r="J10" s="21"/>
      <c r="K10" s="22"/>
      <c r="N10" s="23"/>
    </row>
    <row r="11" spans="1:14">
      <c r="A11" s="36"/>
      <c r="B11" s="33"/>
      <c r="C11" s="4" t="s">
        <v>36</v>
      </c>
      <c r="D11" s="5">
        <f>SUM(D19,D26,D33,D40,D47)</f>
        <v>7600</v>
      </c>
      <c r="E11" s="26" t="s">
        <v>131</v>
      </c>
      <c r="F11" s="26" t="s">
        <v>131</v>
      </c>
      <c r="G11" s="26" t="s">
        <v>131</v>
      </c>
      <c r="H11" s="5">
        <f>SUM(H19,H26,H33,H40,H47)</f>
        <v>24928.448119999997</v>
      </c>
      <c r="I11" s="27" t="s">
        <v>131</v>
      </c>
      <c r="J11" s="27" t="s">
        <v>131</v>
      </c>
      <c r="K11" s="27" t="s">
        <v>131</v>
      </c>
    </row>
    <row r="12" spans="1:14">
      <c r="A12" s="36"/>
      <c r="B12" s="34"/>
      <c r="C12" s="4" t="s">
        <v>81</v>
      </c>
      <c r="D12" s="5">
        <f>SUM(D20,D27,D34,D41,D48)</f>
        <v>4905410</v>
      </c>
      <c r="E12" s="26" t="s">
        <v>131</v>
      </c>
      <c r="F12" s="26" t="s">
        <v>131</v>
      </c>
      <c r="G12" s="26" t="s">
        <v>131</v>
      </c>
      <c r="H12" s="5">
        <f>SUM(H20,H27,H34,H41,H48)</f>
        <v>3623194.5</v>
      </c>
      <c r="I12" s="27" t="s">
        <v>131</v>
      </c>
      <c r="J12" s="27" t="s">
        <v>131</v>
      </c>
      <c r="K12" s="27" t="s">
        <v>131</v>
      </c>
    </row>
    <row r="13" spans="1:14">
      <c r="A13" s="36"/>
      <c r="B13" s="51" t="s">
        <v>7</v>
      </c>
      <c r="C13" s="52"/>
      <c r="D13" s="52"/>
      <c r="E13" s="52"/>
      <c r="F13" s="52"/>
      <c r="G13" s="52"/>
      <c r="H13" s="52"/>
      <c r="I13" s="52"/>
      <c r="J13" s="52"/>
      <c r="K13" s="22"/>
    </row>
    <row r="14" spans="1:14">
      <c r="A14" s="36"/>
      <c r="B14" s="41" t="s">
        <v>86</v>
      </c>
      <c r="C14" s="2" t="s">
        <v>5</v>
      </c>
      <c r="D14" s="3">
        <f>SUM(D15:D20)</f>
        <v>10210613.6</v>
      </c>
      <c r="E14" s="26" t="s">
        <v>131</v>
      </c>
      <c r="F14" s="26" t="s">
        <v>131</v>
      </c>
      <c r="G14" s="3">
        <f t="shared" ref="G14:H14" si="3">SUM(G15:G20)</f>
        <v>8803642.1750000007</v>
      </c>
      <c r="H14" s="3">
        <f t="shared" si="3"/>
        <v>9516814.4231200013</v>
      </c>
      <c r="I14" s="31">
        <f>G14/(D15+D17)</f>
        <v>0.91917993611753024</v>
      </c>
      <c r="J14" s="27" t="s">
        <v>131</v>
      </c>
      <c r="K14" s="27" t="s">
        <v>131</v>
      </c>
    </row>
    <row r="15" spans="1:14">
      <c r="A15" s="36"/>
      <c r="B15" s="40"/>
      <c r="C15" s="4" t="s">
        <v>6</v>
      </c>
      <c r="D15" s="5">
        <f>SUM(D58,D164,D270,D291,D313)</f>
        <v>6967713.5999999996</v>
      </c>
      <c r="E15" s="5">
        <f t="shared" ref="E15:H15" si="4">SUM(E58,E164,E270,E291,E313)</f>
        <v>6967713.5999999996</v>
      </c>
      <c r="F15" s="5">
        <f t="shared" si="4"/>
        <v>6619837.1190000009</v>
      </c>
      <c r="G15" s="5">
        <f t="shared" si="4"/>
        <v>6354355.4020000007</v>
      </c>
      <c r="H15" s="5">
        <f t="shared" si="4"/>
        <v>6358943.3750000009</v>
      </c>
      <c r="I15" s="21">
        <f>G15/D15</f>
        <v>0.91197138211880591</v>
      </c>
      <c r="J15" s="21">
        <f>G15/E15</f>
        <v>0.91197138211880591</v>
      </c>
      <c r="K15" s="21">
        <f>G15/F15</f>
        <v>0.95989603486798414</v>
      </c>
    </row>
    <row r="16" spans="1:14" ht="24">
      <c r="A16" s="36"/>
      <c r="B16" s="40"/>
      <c r="C16" s="4" t="s">
        <v>33</v>
      </c>
      <c r="D16" s="5"/>
      <c r="E16" s="5"/>
      <c r="F16" s="5"/>
      <c r="G16" s="5"/>
      <c r="H16" s="5"/>
      <c r="I16" s="21"/>
      <c r="J16" s="21"/>
      <c r="K16" s="22"/>
    </row>
    <row r="17" spans="1:11">
      <c r="A17" s="36"/>
      <c r="B17" s="40"/>
      <c r="C17" s="4" t="s">
        <v>80</v>
      </c>
      <c r="D17" s="5">
        <f>SUM(D60,D166,D272,D293,D315)</f>
        <v>2610000</v>
      </c>
      <c r="E17" s="5">
        <f t="shared" ref="E17:H17" si="5">SUM(E60,E166,E272,E293,E315)</f>
        <v>2610000</v>
      </c>
      <c r="F17" s="5">
        <f t="shared" si="5"/>
        <v>2610000</v>
      </c>
      <c r="G17" s="5">
        <f t="shared" si="5"/>
        <v>2449286.773</v>
      </c>
      <c r="H17" s="5">
        <f t="shared" si="5"/>
        <v>2755382.6</v>
      </c>
      <c r="I17" s="21">
        <f>G17/D17</f>
        <v>0.93842405095785442</v>
      </c>
      <c r="J17" s="21">
        <f>G17/E17</f>
        <v>0.93842405095785442</v>
      </c>
      <c r="K17" s="21">
        <f>G17/F17</f>
        <v>0.93842405095785442</v>
      </c>
    </row>
    <row r="18" spans="1:11" ht="36">
      <c r="A18" s="36"/>
      <c r="B18" s="40"/>
      <c r="C18" s="4" t="s">
        <v>35</v>
      </c>
      <c r="D18" s="5"/>
      <c r="E18" s="5"/>
      <c r="F18" s="5"/>
      <c r="G18" s="5"/>
      <c r="H18" s="5"/>
      <c r="I18" s="21"/>
      <c r="J18" s="21"/>
      <c r="K18" s="22"/>
    </row>
    <row r="19" spans="1:11">
      <c r="A19" s="36"/>
      <c r="B19" s="40"/>
      <c r="C19" s="4" t="s">
        <v>36</v>
      </c>
      <c r="D19" s="5">
        <f>D62+D168+D295+D317</f>
        <v>7600</v>
      </c>
      <c r="E19" s="26" t="s">
        <v>131</v>
      </c>
      <c r="F19" s="26" t="s">
        <v>131</v>
      </c>
      <c r="G19" s="26" t="s">
        <v>131</v>
      </c>
      <c r="H19" s="5">
        <f>H62+H168+H295+H317</f>
        <v>24928.448119999997</v>
      </c>
      <c r="I19" s="27" t="s">
        <v>131</v>
      </c>
      <c r="J19" s="27" t="s">
        <v>131</v>
      </c>
      <c r="K19" s="27" t="s">
        <v>131</v>
      </c>
    </row>
    <row r="20" spans="1:11">
      <c r="A20" s="36"/>
      <c r="B20" s="40"/>
      <c r="C20" s="4" t="s">
        <v>81</v>
      </c>
      <c r="D20" s="5">
        <f>SUM(D63,D169,D275,D296,D318)</f>
        <v>625300</v>
      </c>
      <c r="E20" s="26" t="s">
        <v>131</v>
      </c>
      <c r="F20" s="26" t="s">
        <v>131</v>
      </c>
      <c r="G20" s="26" t="s">
        <v>131</v>
      </c>
      <c r="H20" s="5">
        <f>SUM(H63,H169,H275,H296,H318)</f>
        <v>377560</v>
      </c>
      <c r="I20" s="27" t="s">
        <v>131</v>
      </c>
      <c r="J20" s="27" t="s">
        <v>131</v>
      </c>
      <c r="K20" s="27" t="s">
        <v>131</v>
      </c>
    </row>
    <row r="21" spans="1:11">
      <c r="A21" s="36"/>
      <c r="B21" s="32" t="s">
        <v>97</v>
      </c>
      <c r="C21" s="2" t="s">
        <v>5</v>
      </c>
      <c r="D21" s="3">
        <f>SUM(D22,D24,D26,D27)</f>
        <v>80000</v>
      </c>
      <c r="E21" s="26" t="s">
        <v>131</v>
      </c>
      <c r="F21" s="26" t="s">
        <v>131</v>
      </c>
      <c r="G21" s="3">
        <f t="shared" ref="G21:H21" si="6">SUM(G22,G24,G26,G27)</f>
        <v>0</v>
      </c>
      <c r="H21" s="3">
        <f t="shared" si="6"/>
        <v>155126</v>
      </c>
      <c r="I21" s="27" t="s">
        <v>131</v>
      </c>
      <c r="J21" s="27" t="s">
        <v>131</v>
      </c>
      <c r="K21" s="27" t="s">
        <v>131</v>
      </c>
    </row>
    <row r="22" spans="1:11" ht="17.25" customHeight="1">
      <c r="A22" s="36"/>
      <c r="B22" s="33"/>
      <c r="C22" s="4" t="s">
        <v>6</v>
      </c>
      <c r="D22" s="5"/>
      <c r="E22" s="5"/>
      <c r="F22" s="5"/>
      <c r="G22" s="5"/>
      <c r="H22" s="5"/>
      <c r="I22" s="21"/>
      <c r="J22" s="21"/>
      <c r="K22" s="22"/>
    </row>
    <row r="23" spans="1:11" ht="27.75" customHeight="1">
      <c r="A23" s="36"/>
      <c r="B23" s="33"/>
      <c r="C23" s="4" t="s">
        <v>33</v>
      </c>
      <c r="D23" s="5"/>
      <c r="E23" s="5"/>
      <c r="F23" s="5"/>
      <c r="G23" s="5"/>
      <c r="H23" s="5"/>
      <c r="I23" s="21"/>
      <c r="J23" s="21"/>
      <c r="K23" s="22"/>
    </row>
    <row r="24" spans="1:11">
      <c r="A24" s="36"/>
      <c r="B24" s="33"/>
      <c r="C24" s="4" t="s">
        <v>80</v>
      </c>
      <c r="D24" s="5"/>
      <c r="E24" s="5"/>
      <c r="F24" s="5"/>
      <c r="G24" s="5"/>
      <c r="H24" s="5"/>
      <c r="I24" s="21"/>
      <c r="J24" s="21"/>
      <c r="K24" s="22"/>
    </row>
    <row r="25" spans="1:11" ht="36">
      <c r="A25" s="36"/>
      <c r="B25" s="33"/>
      <c r="C25" s="4" t="s">
        <v>35</v>
      </c>
      <c r="D25" s="5"/>
      <c r="E25" s="5"/>
      <c r="F25" s="5"/>
      <c r="G25" s="5"/>
      <c r="H25" s="5"/>
      <c r="I25" s="21"/>
      <c r="J25" s="21"/>
      <c r="K25" s="22"/>
    </row>
    <row r="26" spans="1:11">
      <c r="A26" s="36"/>
      <c r="B26" s="33"/>
      <c r="C26" s="4" t="s">
        <v>36</v>
      </c>
      <c r="D26" s="5"/>
      <c r="E26" s="26" t="s">
        <v>131</v>
      </c>
      <c r="F26" s="26" t="s">
        <v>131</v>
      </c>
      <c r="G26" s="26" t="s">
        <v>131</v>
      </c>
      <c r="H26" s="5"/>
      <c r="I26" s="26" t="s">
        <v>131</v>
      </c>
      <c r="J26" s="26" t="s">
        <v>131</v>
      </c>
      <c r="K26" s="26" t="s">
        <v>131</v>
      </c>
    </row>
    <row r="27" spans="1:11">
      <c r="A27" s="36"/>
      <c r="B27" s="34"/>
      <c r="C27" s="4" t="s">
        <v>81</v>
      </c>
      <c r="D27" s="5">
        <f t="shared" ref="D27:H27" si="7">D325</f>
        <v>80000</v>
      </c>
      <c r="E27" s="26" t="s">
        <v>131</v>
      </c>
      <c r="F27" s="26" t="s">
        <v>131</v>
      </c>
      <c r="G27" s="26" t="s">
        <v>131</v>
      </c>
      <c r="H27" s="5">
        <f t="shared" si="7"/>
        <v>155126</v>
      </c>
      <c r="I27" s="26" t="s">
        <v>131</v>
      </c>
      <c r="J27" s="27" t="s">
        <v>131</v>
      </c>
      <c r="K27" s="27" t="s">
        <v>131</v>
      </c>
    </row>
    <row r="28" spans="1:11">
      <c r="A28" s="36"/>
      <c r="B28" s="32" t="s">
        <v>98</v>
      </c>
      <c r="C28" s="2" t="s">
        <v>5</v>
      </c>
      <c r="D28" s="3">
        <f>SUM(D29:D34)</f>
        <v>525898.9</v>
      </c>
      <c r="E28" s="26" t="s">
        <v>131</v>
      </c>
      <c r="F28" s="26" t="s">
        <v>131</v>
      </c>
      <c r="G28" s="3">
        <f t="shared" ref="G28:H28" si="8">SUM(G29:G34)</f>
        <v>511179.9</v>
      </c>
      <c r="H28" s="3">
        <f t="shared" si="8"/>
        <v>551258.4</v>
      </c>
      <c r="I28" s="31">
        <f>G28/(D29+D31)</f>
        <v>0.97221508479924168</v>
      </c>
      <c r="J28" s="27" t="s">
        <v>131</v>
      </c>
      <c r="K28" s="27" t="s">
        <v>131</v>
      </c>
    </row>
    <row r="29" spans="1:11" ht="17.25" customHeight="1">
      <c r="A29" s="36"/>
      <c r="B29" s="33"/>
      <c r="C29" s="4" t="s">
        <v>6</v>
      </c>
      <c r="D29" s="5">
        <f>SUM(D65,D327)</f>
        <v>525788.9</v>
      </c>
      <c r="E29" s="5">
        <f t="shared" ref="E29:H29" si="9">SUM(E65,E327)</f>
        <v>525788.9</v>
      </c>
      <c r="F29" s="5">
        <f t="shared" si="9"/>
        <v>525788.9</v>
      </c>
      <c r="G29" s="5">
        <f t="shared" si="9"/>
        <v>511179.9</v>
      </c>
      <c r="H29" s="5">
        <f t="shared" si="9"/>
        <v>551179.9</v>
      </c>
      <c r="I29" s="21">
        <f>G29/D29</f>
        <v>0.97221508479924168</v>
      </c>
      <c r="J29" s="21">
        <f>G29/E29</f>
        <v>0.97221508479924168</v>
      </c>
      <c r="K29" s="21">
        <f>G29/F29</f>
        <v>0.97221508479924168</v>
      </c>
    </row>
    <row r="30" spans="1:11" ht="27.75" customHeight="1">
      <c r="A30" s="36"/>
      <c r="B30" s="33"/>
      <c r="C30" s="4" t="s">
        <v>33</v>
      </c>
      <c r="D30" s="5"/>
      <c r="E30" s="5"/>
      <c r="F30" s="5"/>
      <c r="G30" s="5"/>
      <c r="H30" s="5"/>
      <c r="I30" s="21"/>
      <c r="J30" s="21"/>
      <c r="K30" s="22"/>
    </row>
    <row r="31" spans="1:11">
      <c r="A31" s="36"/>
      <c r="B31" s="33"/>
      <c r="C31" s="4" t="s">
        <v>80</v>
      </c>
      <c r="D31" s="5"/>
      <c r="E31" s="5"/>
      <c r="F31" s="5"/>
      <c r="G31" s="5"/>
      <c r="H31" s="5"/>
      <c r="I31" s="21"/>
      <c r="J31" s="21"/>
      <c r="K31" s="22"/>
    </row>
    <row r="32" spans="1:11" ht="36">
      <c r="A32" s="36"/>
      <c r="B32" s="33"/>
      <c r="C32" s="4" t="s">
        <v>35</v>
      </c>
      <c r="D32" s="5"/>
      <c r="E32" s="5"/>
      <c r="F32" s="5"/>
      <c r="G32" s="5"/>
      <c r="H32" s="5"/>
      <c r="I32" s="21"/>
      <c r="J32" s="21"/>
      <c r="K32" s="22"/>
    </row>
    <row r="33" spans="1:11">
      <c r="A33" s="36"/>
      <c r="B33" s="33"/>
      <c r="C33" s="4" t="s">
        <v>36</v>
      </c>
      <c r="D33" s="5"/>
      <c r="E33" s="26" t="s">
        <v>131</v>
      </c>
      <c r="F33" s="26" t="s">
        <v>131</v>
      </c>
      <c r="G33" s="26" t="s">
        <v>131</v>
      </c>
      <c r="H33" s="5"/>
      <c r="I33" s="26" t="s">
        <v>131</v>
      </c>
      <c r="J33" s="26" t="s">
        <v>131</v>
      </c>
      <c r="K33" s="26" t="s">
        <v>131</v>
      </c>
    </row>
    <row r="34" spans="1:11">
      <c r="A34" s="36"/>
      <c r="B34" s="34"/>
      <c r="C34" s="4" t="s">
        <v>81</v>
      </c>
      <c r="D34" s="5">
        <f>SUM(D70,D332)</f>
        <v>110</v>
      </c>
      <c r="E34" s="26" t="s">
        <v>131</v>
      </c>
      <c r="F34" s="26" t="s">
        <v>131</v>
      </c>
      <c r="G34" s="26" t="s">
        <v>131</v>
      </c>
      <c r="H34" s="5">
        <f>SUM(H70,H332)</f>
        <v>78.5</v>
      </c>
      <c r="I34" s="26" t="s">
        <v>131</v>
      </c>
      <c r="J34" s="27" t="s">
        <v>131</v>
      </c>
      <c r="K34" s="27" t="s">
        <v>131</v>
      </c>
    </row>
    <row r="35" spans="1:11">
      <c r="A35" s="36"/>
      <c r="B35" s="32" t="s">
        <v>148</v>
      </c>
      <c r="C35" s="2" t="s">
        <v>5</v>
      </c>
      <c r="D35" s="3">
        <f>SUM(D36,D38,D40,D41)</f>
        <v>1717225.2</v>
      </c>
      <c r="E35" s="26" t="s">
        <v>131</v>
      </c>
      <c r="F35" s="26" t="s">
        <v>131</v>
      </c>
      <c r="G35" s="3">
        <f>G38</f>
        <v>0</v>
      </c>
      <c r="H35" s="3">
        <f t="shared" ref="H35" si="10">SUM(H36,H38,H40,H41)</f>
        <v>857200</v>
      </c>
      <c r="I35" s="26" t="s">
        <v>131</v>
      </c>
      <c r="J35" s="27" t="s">
        <v>131</v>
      </c>
      <c r="K35" s="27" t="s">
        <v>131</v>
      </c>
    </row>
    <row r="36" spans="1:11" ht="17.25" customHeight="1">
      <c r="A36" s="36"/>
      <c r="B36" s="33"/>
      <c r="C36" s="4" t="s">
        <v>6</v>
      </c>
      <c r="D36" s="5"/>
      <c r="E36" s="5"/>
      <c r="F36" s="5"/>
      <c r="G36" s="5"/>
      <c r="H36" s="5"/>
      <c r="I36" s="21"/>
      <c r="J36" s="21"/>
      <c r="K36" s="22"/>
    </row>
    <row r="37" spans="1:11" ht="27.75" customHeight="1">
      <c r="A37" s="36"/>
      <c r="B37" s="33"/>
      <c r="C37" s="4" t="s">
        <v>33</v>
      </c>
      <c r="D37" s="5"/>
      <c r="E37" s="5"/>
      <c r="F37" s="5"/>
      <c r="G37" s="5"/>
      <c r="H37" s="5"/>
      <c r="I37" s="21"/>
      <c r="J37" s="21"/>
      <c r="K37" s="22"/>
    </row>
    <row r="38" spans="1:11">
      <c r="A38" s="36"/>
      <c r="B38" s="33"/>
      <c r="C38" s="4" t="s">
        <v>80</v>
      </c>
      <c r="D38" s="5">
        <f t="shared" ref="D38:H38" si="11">D74</f>
        <v>1717225.2</v>
      </c>
      <c r="E38" s="27" t="s">
        <v>131</v>
      </c>
      <c r="F38" s="27" t="s">
        <v>131</v>
      </c>
      <c r="G38" s="5">
        <f t="shared" si="11"/>
        <v>0</v>
      </c>
      <c r="H38" s="5">
        <f t="shared" si="11"/>
        <v>857200</v>
      </c>
      <c r="I38" s="21">
        <f>H38/D38</f>
        <v>0.49917739385608834</v>
      </c>
      <c r="J38" s="27" t="s">
        <v>131</v>
      </c>
      <c r="K38" s="27" t="s">
        <v>131</v>
      </c>
    </row>
    <row r="39" spans="1:11" ht="36">
      <c r="A39" s="36"/>
      <c r="B39" s="33"/>
      <c r="C39" s="4" t="s">
        <v>35</v>
      </c>
      <c r="D39" s="5"/>
      <c r="E39" s="5"/>
      <c r="F39" s="5"/>
      <c r="G39" s="5"/>
      <c r="H39" s="5"/>
      <c r="I39" s="21"/>
      <c r="J39" s="21"/>
      <c r="K39" s="22"/>
    </row>
    <row r="40" spans="1:11">
      <c r="A40" s="36"/>
      <c r="B40" s="33"/>
      <c r="C40" s="4" t="s">
        <v>36</v>
      </c>
      <c r="D40" s="5"/>
      <c r="E40" s="26" t="s">
        <v>131</v>
      </c>
      <c r="F40" s="26" t="s">
        <v>131</v>
      </c>
      <c r="G40" s="26" t="s">
        <v>131</v>
      </c>
      <c r="H40" s="5"/>
      <c r="I40" s="27" t="s">
        <v>131</v>
      </c>
      <c r="J40" s="27" t="s">
        <v>131</v>
      </c>
      <c r="K40" s="27" t="s">
        <v>131</v>
      </c>
    </row>
    <row r="41" spans="1:11">
      <c r="A41" s="36"/>
      <c r="B41" s="34"/>
      <c r="C41" s="4" t="s">
        <v>81</v>
      </c>
      <c r="D41" s="5"/>
      <c r="E41" s="26" t="s">
        <v>131</v>
      </c>
      <c r="F41" s="26" t="s">
        <v>131</v>
      </c>
      <c r="G41" s="26" t="s">
        <v>131</v>
      </c>
      <c r="H41" s="5"/>
      <c r="I41" s="27" t="s">
        <v>131</v>
      </c>
      <c r="J41" s="27" t="s">
        <v>131</v>
      </c>
      <c r="K41" s="27" t="s">
        <v>131</v>
      </c>
    </row>
    <row r="42" spans="1:11">
      <c r="A42" s="36"/>
      <c r="B42" s="32" t="s">
        <v>94</v>
      </c>
      <c r="C42" s="2" t="s">
        <v>5</v>
      </c>
      <c r="D42" s="3">
        <f>SUM(D43:D48)</f>
        <v>4200000</v>
      </c>
      <c r="E42" s="26" t="s">
        <v>131</v>
      </c>
      <c r="F42" s="26" t="s">
        <v>131</v>
      </c>
      <c r="G42" s="3">
        <f>SUM(G43:G48)</f>
        <v>0</v>
      </c>
      <c r="H42" s="3">
        <f>SUM(H43:H48)</f>
        <v>3090430</v>
      </c>
      <c r="I42" s="27" t="s">
        <v>131</v>
      </c>
      <c r="J42" s="27" t="s">
        <v>131</v>
      </c>
      <c r="K42" s="27" t="s">
        <v>131</v>
      </c>
    </row>
    <row r="43" spans="1:11" ht="17.25" customHeight="1">
      <c r="A43" s="36"/>
      <c r="B43" s="33"/>
      <c r="C43" s="4" t="s">
        <v>6</v>
      </c>
      <c r="D43" s="5"/>
      <c r="E43" s="5"/>
      <c r="F43" s="5"/>
      <c r="G43" s="5"/>
      <c r="H43" s="5"/>
      <c r="I43" s="21"/>
      <c r="J43" s="21"/>
      <c r="K43" s="22"/>
    </row>
    <row r="44" spans="1:11" ht="27.75" customHeight="1">
      <c r="A44" s="36"/>
      <c r="B44" s="33"/>
      <c r="C44" s="4" t="s">
        <v>33</v>
      </c>
      <c r="D44" s="5"/>
      <c r="E44" s="5"/>
      <c r="F44" s="5"/>
      <c r="G44" s="5"/>
      <c r="H44" s="5"/>
      <c r="I44" s="21"/>
      <c r="J44" s="21"/>
      <c r="K44" s="22"/>
    </row>
    <row r="45" spans="1:11">
      <c r="A45" s="36"/>
      <c r="B45" s="33"/>
      <c r="C45" s="4" t="s">
        <v>80</v>
      </c>
      <c r="D45" s="5"/>
      <c r="E45" s="5"/>
      <c r="F45" s="5"/>
      <c r="G45" s="5"/>
      <c r="H45" s="5"/>
      <c r="I45" s="21"/>
      <c r="J45" s="21"/>
      <c r="K45" s="22"/>
    </row>
    <row r="46" spans="1:11" ht="36">
      <c r="A46" s="36"/>
      <c r="B46" s="33"/>
      <c r="C46" s="4" t="s">
        <v>35</v>
      </c>
      <c r="D46" s="5"/>
      <c r="E46" s="5"/>
      <c r="F46" s="5"/>
      <c r="G46" s="5"/>
      <c r="H46" s="5"/>
      <c r="I46" s="21"/>
      <c r="J46" s="21"/>
      <c r="K46" s="22"/>
    </row>
    <row r="47" spans="1:11">
      <c r="A47" s="36"/>
      <c r="B47" s="33"/>
      <c r="C47" s="4" t="s">
        <v>36</v>
      </c>
      <c r="D47" s="5"/>
      <c r="E47" s="26" t="s">
        <v>131</v>
      </c>
      <c r="F47" s="26" t="s">
        <v>131</v>
      </c>
      <c r="G47" s="26" t="s">
        <v>131</v>
      </c>
      <c r="H47" s="5"/>
      <c r="I47" s="27" t="s">
        <v>131</v>
      </c>
      <c r="J47" s="27" t="s">
        <v>131</v>
      </c>
      <c r="K47" s="27" t="s">
        <v>131</v>
      </c>
    </row>
    <row r="48" spans="1:11">
      <c r="A48" s="36"/>
      <c r="B48" s="34"/>
      <c r="C48" s="4" t="s">
        <v>81</v>
      </c>
      <c r="D48" s="5">
        <f t="shared" ref="D48:H48" si="12">D84</f>
        <v>4200000</v>
      </c>
      <c r="E48" s="26" t="s">
        <v>131</v>
      </c>
      <c r="F48" s="26" t="s">
        <v>131</v>
      </c>
      <c r="G48" s="26" t="s">
        <v>131</v>
      </c>
      <c r="H48" s="5">
        <f t="shared" si="12"/>
        <v>3090430</v>
      </c>
      <c r="I48" s="27" t="s">
        <v>131</v>
      </c>
      <c r="J48" s="27" t="s">
        <v>131</v>
      </c>
      <c r="K48" s="27" t="s">
        <v>131</v>
      </c>
    </row>
    <row r="49" spans="1:11" ht="24" customHeight="1">
      <c r="A49" s="35" t="s">
        <v>8</v>
      </c>
      <c r="B49" s="32" t="s">
        <v>103</v>
      </c>
      <c r="C49" s="2" t="s">
        <v>5</v>
      </c>
      <c r="D49" s="3">
        <f>SUM(D50:D55)</f>
        <v>7379856.5999999996</v>
      </c>
      <c r="E49" s="26" t="s">
        <v>131</v>
      </c>
      <c r="F49" s="26" t="s">
        <v>131</v>
      </c>
      <c r="G49" s="3">
        <f t="shared" ref="G49:H49" si="13">SUM(G50:G55)</f>
        <v>865487.4</v>
      </c>
      <c r="H49" s="3">
        <f t="shared" si="13"/>
        <v>5117737.4000000004</v>
      </c>
      <c r="I49" s="31">
        <f>G49/(D50+D52)</f>
        <v>0.33174970214920974</v>
      </c>
      <c r="J49" s="26" t="s">
        <v>131</v>
      </c>
      <c r="K49" s="26" t="s">
        <v>131</v>
      </c>
    </row>
    <row r="50" spans="1:11" ht="15" customHeight="1">
      <c r="A50" s="36"/>
      <c r="B50" s="33"/>
      <c r="C50" s="4" t="s">
        <v>6</v>
      </c>
      <c r="D50" s="5">
        <f>SUM(D58,D65,D72,D79)</f>
        <v>891631.4</v>
      </c>
      <c r="E50" s="5">
        <f t="shared" ref="E50:H50" si="14">SUM(E58,E65,E72,E79)</f>
        <v>891631.4</v>
      </c>
      <c r="F50" s="5">
        <f t="shared" si="14"/>
        <v>883810.9</v>
      </c>
      <c r="G50" s="5">
        <f t="shared" si="14"/>
        <v>865487.4</v>
      </c>
      <c r="H50" s="5">
        <f t="shared" si="14"/>
        <v>905487.4</v>
      </c>
      <c r="I50" s="21">
        <f>G50/D50</f>
        <v>0.97067846646046785</v>
      </c>
      <c r="J50" s="21">
        <f>G50/E50</f>
        <v>0.97067846646046785</v>
      </c>
      <c r="K50" s="21">
        <f>G50/F50</f>
        <v>0.97926762387746069</v>
      </c>
    </row>
    <row r="51" spans="1:11" ht="27" customHeight="1">
      <c r="A51" s="36"/>
      <c r="B51" s="33"/>
      <c r="C51" s="4" t="s">
        <v>33</v>
      </c>
      <c r="D51" s="5"/>
      <c r="E51" s="5"/>
      <c r="F51" s="5"/>
      <c r="G51" s="5"/>
      <c r="H51" s="5"/>
      <c r="I51" s="21"/>
      <c r="J51" s="21"/>
      <c r="K51" s="22"/>
    </row>
    <row r="52" spans="1:11">
      <c r="A52" s="36"/>
      <c r="B52" s="33"/>
      <c r="C52" s="4" t="s">
        <v>80</v>
      </c>
      <c r="D52" s="5">
        <f>SUM(D60,D67,D74,D81)</f>
        <v>1717225.2</v>
      </c>
      <c r="E52" s="26" t="s">
        <v>131</v>
      </c>
      <c r="F52" s="26" t="s">
        <v>131</v>
      </c>
      <c r="G52" s="5">
        <f>SUM(G60,G67,G74,G81)</f>
        <v>0</v>
      </c>
      <c r="H52" s="5">
        <f>SUM(H60,H67,H74,H81)</f>
        <v>857200</v>
      </c>
      <c r="I52" s="21">
        <f>H52/D52</f>
        <v>0.49917739385608834</v>
      </c>
      <c r="J52" s="26" t="s">
        <v>131</v>
      </c>
      <c r="K52" s="26" t="s">
        <v>131</v>
      </c>
    </row>
    <row r="53" spans="1:11" ht="36">
      <c r="A53" s="36"/>
      <c r="B53" s="33"/>
      <c r="C53" s="4" t="s">
        <v>35</v>
      </c>
      <c r="D53" s="5"/>
      <c r="E53" s="5"/>
      <c r="F53" s="5"/>
      <c r="G53" s="5"/>
      <c r="H53" s="5"/>
      <c r="I53" s="21"/>
      <c r="J53" s="21"/>
      <c r="K53" s="22"/>
    </row>
    <row r="54" spans="1:11">
      <c r="A54" s="36"/>
      <c r="B54" s="33"/>
      <c r="C54" s="4" t="s">
        <v>36</v>
      </c>
      <c r="D54" s="5"/>
      <c r="E54" s="26" t="s">
        <v>131</v>
      </c>
      <c r="F54" s="26" t="s">
        <v>131</v>
      </c>
      <c r="G54" s="26" t="s">
        <v>131</v>
      </c>
      <c r="H54" s="5"/>
      <c r="I54" s="27" t="s">
        <v>131</v>
      </c>
      <c r="J54" s="27" t="s">
        <v>131</v>
      </c>
      <c r="K54" s="27" t="s">
        <v>131</v>
      </c>
    </row>
    <row r="55" spans="1:11">
      <c r="A55" s="36"/>
      <c r="B55" s="34"/>
      <c r="C55" s="4" t="s">
        <v>81</v>
      </c>
      <c r="D55" s="5">
        <f>SUM(D63,D70,D77,D84)</f>
        <v>4771000</v>
      </c>
      <c r="E55" s="26" t="s">
        <v>131</v>
      </c>
      <c r="F55" s="26" t="s">
        <v>131</v>
      </c>
      <c r="G55" s="26" t="s">
        <v>131</v>
      </c>
      <c r="H55" s="5">
        <f>SUM(H63,H70,H77,H84)</f>
        <v>3355050</v>
      </c>
      <c r="I55" s="27" t="s">
        <v>131</v>
      </c>
      <c r="J55" s="27" t="s">
        <v>131</v>
      </c>
      <c r="K55" s="27" t="s">
        <v>131</v>
      </c>
    </row>
    <row r="56" spans="1:11">
      <c r="A56" s="36"/>
      <c r="B56" s="42" t="s">
        <v>7</v>
      </c>
      <c r="C56" s="43"/>
      <c r="D56" s="43"/>
      <c r="E56" s="43"/>
      <c r="F56" s="43"/>
      <c r="G56" s="43"/>
      <c r="H56" s="43"/>
      <c r="I56" s="43"/>
      <c r="J56" s="43"/>
      <c r="K56" s="22"/>
    </row>
    <row r="57" spans="1:11">
      <c r="A57" s="36"/>
      <c r="B57" s="41" t="s">
        <v>86</v>
      </c>
      <c r="C57" s="2" t="s">
        <v>5</v>
      </c>
      <c r="D57" s="3">
        <f>SUM(D58,D60,D62,D63)</f>
        <v>936842.5</v>
      </c>
      <c r="E57" s="26" t="s">
        <v>131</v>
      </c>
      <c r="F57" s="26" t="s">
        <v>131</v>
      </c>
      <c r="G57" s="3">
        <f t="shared" ref="G57:H57" si="15">SUM(G58,G60,G62,G63)</f>
        <v>354307.5</v>
      </c>
      <c r="H57" s="3">
        <f t="shared" si="15"/>
        <v>618927.5</v>
      </c>
      <c r="I57" s="31">
        <f>G57/(D58+D60)</f>
        <v>0.96847003833616929</v>
      </c>
      <c r="J57" s="26" t="s">
        <v>131</v>
      </c>
      <c r="K57" s="26" t="s">
        <v>131</v>
      </c>
    </row>
    <row r="58" spans="1:11">
      <c r="A58" s="36"/>
      <c r="B58" s="40"/>
      <c r="C58" s="4" t="s">
        <v>6</v>
      </c>
      <c r="D58" s="5">
        <f>SUM(D115,D122,D129,D136,D150)</f>
        <v>365842.5</v>
      </c>
      <c r="E58" s="5">
        <f t="shared" ref="E58:H58" si="16">SUM(E115,E122,E129,E136,E150)</f>
        <v>365842.5</v>
      </c>
      <c r="F58" s="5">
        <f t="shared" si="16"/>
        <v>358022</v>
      </c>
      <c r="G58" s="5">
        <f t="shared" si="16"/>
        <v>354307.5</v>
      </c>
      <c r="H58" s="5">
        <f t="shared" si="16"/>
        <v>354307.5</v>
      </c>
      <c r="I58" s="21">
        <f>G58/D58</f>
        <v>0.96847003833616929</v>
      </c>
      <c r="J58" s="21">
        <f>G58/E58</f>
        <v>0.96847003833616929</v>
      </c>
      <c r="K58" s="21">
        <f>G58/F58</f>
        <v>0.98962493924954331</v>
      </c>
    </row>
    <row r="59" spans="1:11" ht="24">
      <c r="A59" s="36"/>
      <c r="B59" s="40"/>
      <c r="C59" s="4" t="s">
        <v>33</v>
      </c>
      <c r="D59" s="5"/>
      <c r="E59" s="5"/>
      <c r="F59" s="5"/>
      <c r="G59" s="5"/>
      <c r="H59" s="5"/>
      <c r="I59" s="21"/>
      <c r="J59" s="21"/>
      <c r="K59" s="22"/>
    </row>
    <row r="60" spans="1:11">
      <c r="A60" s="36"/>
      <c r="B60" s="40"/>
      <c r="C60" s="4" t="s">
        <v>80</v>
      </c>
      <c r="D60" s="5"/>
      <c r="E60" s="5"/>
      <c r="F60" s="5"/>
      <c r="G60" s="5"/>
      <c r="H60" s="5"/>
      <c r="I60" s="21"/>
      <c r="J60" s="21"/>
      <c r="K60" s="22"/>
    </row>
    <row r="61" spans="1:11" ht="36">
      <c r="A61" s="36"/>
      <c r="B61" s="40"/>
      <c r="C61" s="4" t="s">
        <v>35</v>
      </c>
      <c r="D61" s="5"/>
      <c r="E61" s="5"/>
      <c r="F61" s="5"/>
      <c r="G61" s="5"/>
      <c r="H61" s="5"/>
      <c r="I61" s="21"/>
      <c r="J61" s="21"/>
      <c r="K61" s="22"/>
    </row>
    <row r="62" spans="1:11">
      <c r="A62" s="36"/>
      <c r="B62" s="40"/>
      <c r="C62" s="4" t="s">
        <v>36</v>
      </c>
      <c r="D62" s="5"/>
      <c r="E62" s="26" t="s">
        <v>131</v>
      </c>
      <c r="F62" s="26" t="s">
        <v>131</v>
      </c>
      <c r="G62" s="26" t="s">
        <v>131</v>
      </c>
      <c r="H62" s="5"/>
      <c r="I62" s="27" t="s">
        <v>131</v>
      </c>
      <c r="J62" s="27" t="s">
        <v>131</v>
      </c>
      <c r="K62" s="27" t="s">
        <v>131</v>
      </c>
    </row>
    <row r="63" spans="1:11">
      <c r="A63" s="36"/>
      <c r="B63" s="40"/>
      <c r="C63" s="4" t="s">
        <v>81</v>
      </c>
      <c r="D63" s="5">
        <f>SUM(D148)</f>
        <v>571000</v>
      </c>
      <c r="E63" s="26" t="s">
        <v>131</v>
      </c>
      <c r="F63" s="26" t="s">
        <v>131</v>
      </c>
      <c r="G63" s="26" t="s">
        <v>131</v>
      </c>
      <c r="H63" s="5">
        <f>SUM(H148)</f>
        <v>264620</v>
      </c>
      <c r="I63" s="27" t="s">
        <v>131</v>
      </c>
      <c r="J63" s="27" t="s">
        <v>131</v>
      </c>
      <c r="K63" s="27" t="s">
        <v>131</v>
      </c>
    </row>
    <row r="64" spans="1:11" ht="15" customHeight="1">
      <c r="A64" s="36"/>
      <c r="B64" s="32" t="s">
        <v>98</v>
      </c>
      <c r="C64" s="2" t="s">
        <v>5</v>
      </c>
      <c r="D64" s="3">
        <f>D65+D67+D69+D70</f>
        <v>525788.9</v>
      </c>
      <c r="E64" s="26" t="s">
        <v>131</v>
      </c>
      <c r="F64" s="26" t="s">
        <v>131</v>
      </c>
      <c r="G64" s="3">
        <f>G65+G67</f>
        <v>511179.9</v>
      </c>
      <c r="H64" s="3">
        <f t="shared" ref="H64" si="17">H65+H67+H69+H70</f>
        <v>551179.9</v>
      </c>
      <c r="I64" s="31">
        <f>G64/(D65+D67)</f>
        <v>0.97221508479924168</v>
      </c>
      <c r="J64" s="27" t="s">
        <v>131</v>
      </c>
      <c r="K64" s="27" t="s">
        <v>131</v>
      </c>
    </row>
    <row r="65" spans="1:11">
      <c r="A65" s="36"/>
      <c r="B65" s="33"/>
      <c r="C65" s="4" t="s">
        <v>6</v>
      </c>
      <c r="D65" s="5">
        <f>SUM(D94,D157)</f>
        <v>525788.9</v>
      </c>
      <c r="E65" s="5">
        <f>E94+E157</f>
        <v>525788.9</v>
      </c>
      <c r="F65" s="5">
        <f t="shared" ref="F65:H65" si="18">F94+F157</f>
        <v>525788.9</v>
      </c>
      <c r="G65" s="5">
        <f t="shared" si="18"/>
        <v>511179.9</v>
      </c>
      <c r="H65" s="5">
        <f t="shared" si="18"/>
        <v>551179.9</v>
      </c>
      <c r="I65" s="21">
        <f>G65/D65</f>
        <v>0.97221508479924168</v>
      </c>
      <c r="J65" s="21">
        <v>0</v>
      </c>
      <c r="K65" s="21">
        <f>G65/F65</f>
        <v>0.97221508479924168</v>
      </c>
    </row>
    <row r="66" spans="1:11" ht="24">
      <c r="A66" s="36"/>
      <c r="B66" s="33"/>
      <c r="C66" s="4" t="s">
        <v>33</v>
      </c>
      <c r="D66" s="5"/>
      <c r="E66" s="5"/>
      <c r="F66" s="5"/>
      <c r="G66" s="5"/>
      <c r="H66" s="5"/>
      <c r="I66" s="21"/>
      <c r="J66" s="21"/>
      <c r="K66" s="22"/>
    </row>
    <row r="67" spans="1:11">
      <c r="A67" s="36"/>
      <c r="B67" s="33"/>
      <c r="C67" s="4" t="s">
        <v>80</v>
      </c>
      <c r="D67" s="5"/>
      <c r="E67" s="5"/>
      <c r="F67" s="5"/>
      <c r="G67" s="5"/>
      <c r="H67" s="5"/>
      <c r="I67" s="21"/>
      <c r="J67" s="21"/>
      <c r="K67" s="22"/>
    </row>
    <row r="68" spans="1:11" ht="36">
      <c r="A68" s="36"/>
      <c r="B68" s="33"/>
      <c r="C68" s="4" t="s">
        <v>35</v>
      </c>
      <c r="D68" s="5"/>
      <c r="E68" s="5"/>
      <c r="F68" s="5"/>
      <c r="G68" s="5"/>
      <c r="H68" s="5"/>
      <c r="I68" s="21"/>
      <c r="J68" s="21"/>
      <c r="K68" s="22"/>
    </row>
    <row r="69" spans="1:11">
      <c r="A69" s="36"/>
      <c r="B69" s="33"/>
      <c r="C69" s="4" t="s">
        <v>36</v>
      </c>
      <c r="D69" s="5"/>
      <c r="E69" s="26" t="s">
        <v>131</v>
      </c>
      <c r="F69" s="26" t="s">
        <v>131</v>
      </c>
      <c r="G69" s="26" t="s">
        <v>131</v>
      </c>
      <c r="H69" s="5"/>
      <c r="I69" s="26" t="s">
        <v>131</v>
      </c>
      <c r="J69" s="26" t="s">
        <v>131</v>
      </c>
      <c r="K69" s="26" t="s">
        <v>131</v>
      </c>
    </row>
    <row r="70" spans="1:11">
      <c r="A70" s="36"/>
      <c r="B70" s="34"/>
      <c r="C70" s="4" t="s">
        <v>81</v>
      </c>
      <c r="D70" s="5"/>
      <c r="E70" s="26" t="s">
        <v>131</v>
      </c>
      <c r="F70" s="26" t="s">
        <v>131</v>
      </c>
      <c r="G70" s="26" t="s">
        <v>131</v>
      </c>
      <c r="H70" s="5"/>
      <c r="I70" s="26" t="s">
        <v>131</v>
      </c>
      <c r="J70" s="26" t="s">
        <v>131</v>
      </c>
      <c r="K70" s="26" t="s">
        <v>131</v>
      </c>
    </row>
    <row r="71" spans="1:11">
      <c r="A71" s="36"/>
      <c r="B71" s="40" t="s">
        <v>92</v>
      </c>
      <c r="C71" s="2" t="s">
        <v>5</v>
      </c>
      <c r="D71" s="3">
        <f>D72+D74+D76+D77</f>
        <v>1717225.2</v>
      </c>
      <c r="E71" s="26" t="s">
        <v>131</v>
      </c>
      <c r="F71" s="26" t="s">
        <v>131</v>
      </c>
      <c r="G71" s="3">
        <f>G72+G74</f>
        <v>0</v>
      </c>
      <c r="H71" s="3">
        <f t="shared" ref="H71" si="19">H72+H74+H76+H77</f>
        <v>857200</v>
      </c>
      <c r="I71" s="26" t="s">
        <v>131</v>
      </c>
      <c r="J71" s="27" t="s">
        <v>131</v>
      </c>
      <c r="K71" s="27" t="s">
        <v>131</v>
      </c>
    </row>
    <row r="72" spans="1:11">
      <c r="A72" s="36"/>
      <c r="B72" s="40"/>
      <c r="C72" s="4" t="s">
        <v>6</v>
      </c>
      <c r="D72" s="5"/>
      <c r="E72" s="5"/>
      <c r="F72" s="5"/>
      <c r="G72" s="5"/>
      <c r="H72" s="5"/>
      <c r="I72" s="21"/>
      <c r="J72" s="21"/>
      <c r="K72" s="22"/>
    </row>
    <row r="73" spans="1:11" ht="24">
      <c r="A73" s="36"/>
      <c r="B73" s="40"/>
      <c r="C73" s="4" t="s">
        <v>33</v>
      </c>
      <c r="D73" s="5"/>
      <c r="E73" s="5"/>
      <c r="F73" s="5"/>
      <c r="G73" s="5"/>
      <c r="H73" s="5"/>
      <c r="I73" s="21"/>
      <c r="J73" s="21"/>
      <c r="K73" s="22"/>
    </row>
    <row r="74" spans="1:11">
      <c r="A74" s="36"/>
      <c r="B74" s="40"/>
      <c r="C74" s="4" t="s">
        <v>80</v>
      </c>
      <c r="D74" s="5">
        <f>SUM(D103)</f>
        <v>1717225.2</v>
      </c>
      <c r="E74" s="26" t="s">
        <v>131</v>
      </c>
      <c r="F74" s="26" t="s">
        <v>131</v>
      </c>
      <c r="G74" s="5">
        <f>SUM(G103)</f>
        <v>0</v>
      </c>
      <c r="H74" s="5">
        <f>SUM(H103)</f>
        <v>857200</v>
      </c>
      <c r="I74" s="21">
        <f>H74/D74</f>
        <v>0.49917739385608834</v>
      </c>
      <c r="J74" s="26" t="s">
        <v>131</v>
      </c>
      <c r="K74" s="26" t="s">
        <v>131</v>
      </c>
    </row>
    <row r="75" spans="1:11" ht="36">
      <c r="A75" s="36"/>
      <c r="B75" s="40"/>
      <c r="C75" s="4" t="s">
        <v>35</v>
      </c>
      <c r="D75" s="5"/>
      <c r="E75" s="5"/>
      <c r="F75" s="5"/>
      <c r="G75" s="5"/>
      <c r="H75" s="5"/>
      <c r="I75" s="21"/>
      <c r="J75" s="21"/>
      <c r="K75" s="22"/>
    </row>
    <row r="76" spans="1:11">
      <c r="A76" s="36"/>
      <c r="B76" s="40"/>
      <c r="C76" s="4" t="s">
        <v>36</v>
      </c>
      <c r="D76" s="5"/>
      <c r="E76" s="26" t="s">
        <v>131</v>
      </c>
      <c r="F76" s="26" t="s">
        <v>131</v>
      </c>
      <c r="G76" s="26" t="s">
        <v>131</v>
      </c>
      <c r="H76" s="5"/>
      <c r="I76" s="26" t="s">
        <v>131</v>
      </c>
      <c r="J76" s="26" t="s">
        <v>131</v>
      </c>
      <c r="K76" s="26" t="s">
        <v>131</v>
      </c>
    </row>
    <row r="77" spans="1:11">
      <c r="A77" s="36"/>
      <c r="B77" s="40"/>
      <c r="C77" s="4" t="s">
        <v>81</v>
      </c>
      <c r="D77" s="5"/>
      <c r="E77" s="26" t="s">
        <v>131</v>
      </c>
      <c r="F77" s="26" t="s">
        <v>131</v>
      </c>
      <c r="G77" s="26" t="s">
        <v>131</v>
      </c>
      <c r="H77" s="5"/>
      <c r="I77" s="26" t="s">
        <v>131</v>
      </c>
      <c r="J77" s="26" t="s">
        <v>131</v>
      </c>
      <c r="K77" s="26" t="s">
        <v>131</v>
      </c>
    </row>
    <row r="78" spans="1:11">
      <c r="A78" s="36"/>
      <c r="B78" s="40" t="s">
        <v>94</v>
      </c>
      <c r="C78" s="2" t="s">
        <v>5</v>
      </c>
      <c r="D78" s="3">
        <f>SUM(D79:D84)</f>
        <v>4200000</v>
      </c>
      <c r="E78" s="26" t="s">
        <v>131</v>
      </c>
      <c r="F78" s="26" t="s">
        <v>131</v>
      </c>
      <c r="G78" s="3">
        <f>SUM(G79:G84)</f>
        <v>0</v>
      </c>
      <c r="H78" s="3">
        <f>SUM(H79:H84)</f>
        <v>3090430</v>
      </c>
      <c r="I78" s="26" t="s">
        <v>131</v>
      </c>
      <c r="J78" s="27" t="s">
        <v>131</v>
      </c>
      <c r="K78" s="27" t="s">
        <v>131</v>
      </c>
    </row>
    <row r="79" spans="1:11">
      <c r="A79" s="36"/>
      <c r="B79" s="40"/>
      <c r="C79" s="4" t="s">
        <v>6</v>
      </c>
      <c r="D79" s="5"/>
      <c r="E79" s="5"/>
      <c r="F79" s="5"/>
      <c r="G79" s="5"/>
      <c r="H79" s="5"/>
      <c r="I79" s="21"/>
      <c r="J79" s="21"/>
      <c r="K79" s="22"/>
    </row>
    <row r="80" spans="1:11" ht="24">
      <c r="A80" s="36"/>
      <c r="B80" s="40"/>
      <c r="C80" s="4" t="s">
        <v>33</v>
      </c>
      <c r="D80" s="5"/>
      <c r="E80" s="5"/>
      <c r="F80" s="5"/>
      <c r="G80" s="5"/>
      <c r="H80" s="5"/>
      <c r="I80" s="21"/>
      <c r="J80" s="21"/>
      <c r="K80" s="22"/>
    </row>
    <row r="81" spans="1:11">
      <c r="A81" s="36"/>
      <c r="B81" s="40"/>
      <c r="C81" s="4" t="s">
        <v>80</v>
      </c>
      <c r="D81" s="5"/>
      <c r="E81" s="5"/>
      <c r="F81" s="5"/>
      <c r="G81" s="5"/>
      <c r="H81" s="5"/>
      <c r="I81" s="21"/>
      <c r="J81" s="21"/>
      <c r="K81" s="22"/>
    </row>
    <row r="82" spans="1:11" ht="36">
      <c r="A82" s="36"/>
      <c r="B82" s="40"/>
      <c r="C82" s="4" t="s">
        <v>35</v>
      </c>
      <c r="D82" s="5"/>
      <c r="E82" s="5"/>
      <c r="F82" s="5"/>
      <c r="G82" s="5"/>
      <c r="H82" s="5"/>
      <c r="I82" s="21"/>
      <c r="J82" s="21"/>
      <c r="K82" s="22"/>
    </row>
    <row r="83" spans="1:11">
      <c r="A83" s="36"/>
      <c r="B83" s="40"/>
      <c r="C83" s="4" t="s">
        <v>36</v>
      </c>
      <c r="D83" s="5"/>
      <c r="E83" s="26" t="s">
        <v>131</v>
      </c>
      <c r="F83" s="26" t="s">
        <v>131</v>
      </c>
      <c r="G83" s="26" t="s">
        <v>131</v>
      </c>
      <c r="H83" s="5"/>
      <c r="I83" s="26" t="s">
        <v>131</v>
      </c>
      <c r="J83" s="26" t="s">
        <v>131</v>
      </c>
      <c r="K83" s="26" t="s">
        <v>131</v>
      </c>
    </row>
    <row r="84" spans="1:11">
      <c r="A84" s="36"/>
      <c r="B84" s="40"/>
      <c r="C84" s="4" t="s">
        <v>81</v>
      </c>
      <c r="D84" s="5">
        <f>SUM(D113)</f>
        <v>4200000</v>
      </c>
      <c r="E84" s="26" t="s">
        <v>131</v>
      </c>
      <c r="F84" s="26" t="s">
        <v>131</v>
      </c>
      <c r="G84" s="26" t="s">
        <v>131</v>
      </c>
      <c r="H84" s="5">
        <f>SUM(H113)</f>
        <v>3090430</v>
      </c>
      <c r="I84" s="26" t="s">
        <v>131</v>
      </c>
      <c r="J84" s="26" t="s">
        <v>131</v>
      </c>
      <c r="K84" s="26" t="s">
        <v>131</v>
      </c>
    </row>
    <row r="85" spans="1:11" ht="15" customHeight="1">
      <c r="A85" s="7" t="s">
        <v>9</v>
      </c>
      <c r="B85" s="35" t="s">
        <v>93</v>
      </c>
      <c r="C85" s="2" t="s">
        <v>5</v>
      </c>
      <c r="D85" s="3">
        <f>SUM(D86:D91)</f>
        <v>6108514.0999999996</v>
      </c>
      <c r="E85" s="26" t="s">
        <v>131</v>
      </c>
      <c r="F85" s="26" t="s">
        <v>131</v>
      </c>
      <c r="G85" s="3">
        <f t="shared" ref="G85:H85" si="20">SUM(G86:G91)</f>
        <v>176679.9</v>
      </c>
      <c r="H85" s="3">
        <f t="shared" si="20"/>
        <v>4164309.9</v>
      </c>
      <c r="I85" s="31">
        <f>G85/(D86+D88)</f>
        <v>9.2574584594371095E-2</v>
      </c>
      <c r="J85" s="27" t="s">
        <v>131</v>
      </c>
      <c r="K85" s="27" t="s">
        <v>131</v>
      </c>
    </row>
    <row r="86" spans="1:11" ht="17.25" customHeight="1">
      <c r="A86" s="33" t="s">
        <v>10</v>
      </c>
      <c r="B86" s="36"/>
      <c r="C86" s="4" t="s">
        <v>6</v>
      </c>
      <c r="D86" s="5">
        <f>SUM(D94,D101,D108)</f>
        <v>191288.9</v>
      </c>
      <c r="E86" s="5">
        <f t="shared" ref="E86:H86" si="21">SUM(E94,E101,E108)</f>
        <v>191288.9</v>
      </c>
      <c r="F86" s="5">
        <f t="shared" si="21"/>
        <v>191288.9</v>
      </c>
      <c r="G86" s="5">
        <f t="shared" si="21"/>
        <v>176679.9</v>
      </c>
      <c r="H86" s="5">
        <f t="shared" si="21"/>
        <v>216679.9</v>
      </c>
      <c r="I86" s="21">
        <f>G86/D86</f>
        <v>0.92362860573718597</v>
      </c>
      <c r="J86" s="21">
        <f>G86/E86</f>
        <v>0.92362860573718597</v>
      </c>
      <c r="K86" s="21">
        <f>G86/F86</f>
        <v>0.92362860573718597</v>
      </c>
    </row>
    <row r="87" spans="1:11" ht="25.5" customHeight="1">
      <c r="A87" s="33"/>
      <c r="B87" s="36"/>
      <c r="C87" s="4" t="s">
        <v>33</v>
      </c>
      <c r="D87" s="5"/>
      <c r="E87" s="5"/>
      <c r="F87" s="5"/>
      <c r="G87" s="5"/>
      <c r="H87" s="5"/>
      <c r="I87" s="21"/>
      <c r="J87" s="21"/>
      <c r="K87" s="22"/>
    </row>
    <row r="88" spans="1:11">
      <c r="A88" s="33"/>
      <c r="B88" s="36"/>
      <c r="C88" s="4" t="s">
        <v>80</v>
      </c>
      <c r="D88" s="5">
        <f>SUM(D96,D103,D110)</f>
        <v>1717225.2</v>
      </c>
      <c r="E88" s="26" t="s">
        <v>131</v>
      </c>
      <c r="F88" s="26" t="s">
        <v>131</v>
      </c>
      <c r="G88" s="5">
        <f t="shared" ref="G88:H88" si="22">SUM(G96,G103,G110)</f>
        <v>0</v>
      </c>
      <c r="H88" s="5">
        <f t="shared" si="22"/>
        <v>857200</v>
      </c>
      <c r="I88" s="21">
        <f>G88/D88</f>
        <v>0</v>
      </c>
      <c r="J88" s="21"/>
      <c r="K88" s="22"/>
    </row>
    <row r="89" spans="1:11" ht="36">
      <c r="A89" s="33"/>
      <c r="B89" s="36"/>
      <c r="C89" s="4" t="s">
        <v>35</v>
      </c>
      <c r="D89" s="5"/>
      <c r="E89" s="5"/>
      <c r="F89" s="5"/>
      <c r="G89" s="5"/>
      <c r="H89" s="5"/>
      <c r="I89" s="21"/>
      <c r="J89" s="21"/>
      <c r="K89" s="22"/>
    </row>
    <row r="90" spans="1:11">
      <c r="A90" s="33"/>
      <c r="B90" s="36"/>
      <c r="C90" s="4" t="s">
        <v>36</v>
      </c>
      <c r="D90" s="5"/>
      <c r="E90" s="26" t="s">
        <v>131</v>
      </c>
      <c r="F90" s="26" t="s">
        <v>131</v>
      </c>
      <c r="G90" s="26" t="s">
        <v>131</v>
      </c>
      <c r="H90" s="5"/>
      <c r="I90" s="26" t="s">
        <v>131</v>
      </c>
      <c r="J90" s="26" t="s">
        <v>131</v>
      </c>
      <c r="K90" s="26" t="s">
        <v>131</v>
      </c>
    </row>
    <row r="91" spans="1:11">
      <c r="A91" s="33"/>
      <c r="B91" s="37"/>
      <c r="C91" s="4" t="s">
        <v>81</v>
      </c>
      <c r="D91" s="5">
        <f>SUM(D99,D106,D113)</f>
        <v>4200000</v>
      </c>
      <c r="E91" s="26" t="s">
        <v>131</v>
      </c>
      <c r="F91" s="26" t="s">
        <v>131</v>
      </c>
      <c r="G91" s="26" t="s">
        <v>131</v>
      </c>
      <c r="H91" s="5">
        <f>SUM(H99,H106,H113)</f>
        <v>3090430</v>
      </c>
      <c r="I91" s="26" t="s">
        <v>131</v>
      </c>
      <c r="J91" s="26" t="s">
        <v>131</v>
      </c>
      <c r="K91" s="26" t="s">
        <v>131</v>
      </c>
    </row>
    <row r="92" spans="1:11">
      <c r="A92" s="33"/>
      <c r="B92" s="42" t="s">
        <v>7</v>
      </c>
      <c r="C92" s="43"/>
      <c r="D92" s="43"/>
      <c r="E92" s="43"/>
      <c r="F92" s="43"/>
      <c r="G92" s="43"/>
      <c r="H92" s="43"/>
      <c r="I92" s="43"/>
      <c r="J92" s="43"/>
      <c r="K92" s="22"/>
    </row>
    <row r="93" spans="1:11" ht="19.5" customHeight="1">
      <c r="A93" s="33"/>
      <c r="B93" s="32" t="s">
        <v>98</v>
      </c>
      <c r="C93" s="2" t="s">
        <v>5</v>
      </c>
      <c r="D93" s="3">
        <f>SUM(D94,D96,D98,D99)</f>
        <v>191288.9</v>
      </c>
      <c r="E93" s="26" t="s">
        <v>131</v>
      </c>
      <c r="F93" s="26" t="s">
        <v>131</v>
      </c>
      <c r="G93" s="3">
        <f>SUM(G94,G96,G98,G99)</f>
        <v>176679.9</v>
      </c>
      <c r="H93" s="3">
        <f>SUM(H94,H96,H98,H99)</f>
        <v>216679.9</v>
      </c>
      <c r="I93" s="31">
        <f>G93/(D94+D96)</f>
        <v>0.92362860573718597</v>
      </c>
      <c r="J93" s="26" t="s">
        <v>131</v>
      </c>
      <c r="K93" s="26" t="s">
        <v>131</v>
      </c>
    </row>
    <row r="94" spans="1:11" ht="26.25" customHeight="1">
      <c r="A94" s="33"/>
      <c r="B94" s="33"/>
      <c r="C94" s="4" t="s">
        <v>6</v>
      </c>
      <c r="D94" s="5">
        <v>191288.9</v>
      </c>
      <c r="E94" s="5">
        <v>191288.9</v>
      </c>
      <c r="F94" s="5">
        <v>191288.9</v>
      </c>
      <c r="G94" s="5">
        <v>176679.9</v>
      </c>
      <c r="H94" s="5">
        <v>216679.9</v>
      </c>
      <c r="I94" s="21">
        <f>G94/D94</f>
        <v>0.92362860573718597</v>
      </c>
      <c r="J94" s="21">
        <f>G94/E94</f>
        <v>0.92362860573718597</v>
      </c>
      <c r="K94" s="21">
        <f>G94/F94</f>
        <v>0.92362860573718597</v>
      </c>
    </row>
    <row r="95" spans="1:11" ht="24">
      <c r="A95" s="33"/>
      <c r="B95" s="33"/>
      <c r="C95" s="4" t="s">
        <v>33</v>
      </c>
      <c r="D95" s="5"/>
      <c r="E95" s="5"/>
      <c r="F95" s="5"/>
      <c r="G95" s="5"/>
      <c r="H95" s="5"/>
      <c r="I95" s="21"/>
      <c r="J95" s="21"/>
      <c r="K95" s="22"/>
    </row>
    <row r="96" spans="1:11">
      <c r="A96" s="33"/>
      <c r="B96" s="33"/>
      <c r="C96" s="4" t="s">
        <v>80</v>
      </c>
      <c r="D96" s="5"/>
      <c r="E96" s="5"/>
      <c r="F96" s="5"/>
      <c r="G96" s="5"/>
      <c r="H96" s="5"/>
      <c r="I96" s="21"/>
      <c r="J96" s="21"/>
      <c r="K96" s="22"/>
    </row>
    <row r="97" spans="1:11" ht="36">
      <c r="A97" s="33"/>
      <c r="B97" s="33"/>
      <c r="C97" s="4" t="s">
        <v>35</v>
      </c>
      <c r="D97" s="5"/>
      <c r="E97" s="5"/>
      <c r="F97" s="5"/>
      <c r="G97" s="5"/>
      <c r="H97" s="5"/>
      <c r="I97" s="21"/>
      <c r="J97" s="21"/>
      <c r="K97" s="22"/>
    </row>
    <row r="98" spans="1:11">
      <c r="A98" s="33"/>
      <c r="B98" s="33"/>
      <c r="C98" s="4" t="s">
        <v>36</v>
      </c>
      <c r="D98" s="5"/>
      <c r="E98" s="26" t="s">
        <v>131</v>
      </c>
      <c r="F98" s="26" t="s">
        <v>131</v>
      </c>
      <c r="G98" s="26" t="s">
        <v>131</v>
      </c>
      <c r="H98" s="5"/>
      <c r="I98" s="26" t="s">
        <v>131</v>
      </c>
      <c r="J98" s="26" t="s">
        <v>131</v>
      </c>
      <c r="K98" s="26" t="s">
        <v>131</v>
      </c>
    </row>
    <row r="99" spans="1:11">
      <c r="A99" s="33"/>
      <c r="B99" s="34"/>
      <c r="C99" s="4" t="s">
        <v>81</v>
      </c>
      <c r="D99" s="5"/>
      <c r="E99" s="26" t="s">
        <v>131</v>
      </c>
      <c r="F99" s="26" t="s">
        <v>131</v>
      </c>
      <c r="G99" s="26" t="s">
        <v>131</v>
      </c>
      <c r="H99" s="5"/>
      <c r="I99" s="26" t="s">
        <v>131</v>
      </c>
      <c r="J99" s="26" t="s">
        <v>131</v>
      </c>
      <c r="K99" s="26" t="s">
        <v>131</v>
      </c>
    </row>
    <row r="100" spans="1:11">
      <c r="A100" s="33"/>
      <c r="B100" s="35" t="s">
        <v>92</v>
      </c>
      <c r="C100" s="2" t="s">
        <v>5</v>
      </c>
      <c r="D100" s="3">
        <f>SUM(D101,D103,D105,D106)</f>
        <v>1717225.2</v>
      </c>
      <c r="E100" s="26" t="s">
        <v>131</v>
      </c>
      <c r="F100" s="26" t="s">
        <v>131</v>
      </c>
      <c r="G100" s="3">
        <f>SUM(G101,G103,G105,G106)</f>
        <v>0</v>
      </c>
      <c r="H100" s="3">
        <f>SUM(H101,H103,H105,H106)</f>
        <v>857200</v>
      </c>
      <c r="I100" s="26" t="s">
        <v>131</v>
      </c>
      <c r="J100" s="27" t="s">
        <v>131</v>
      </c>
      <c r="K100" s="27" t="s">
        <v>131</v>
      </c>
    </row>
    <row r="101" spans="1:11" ht="19.5" customHeight="1">
      <c r="A101" s="33"/>
      <c r="B101" s="36"/>
      <c r="C101" s="4" t="s">
        <v>6</v>
      </c>
      <c r="D101" s="5"/>
      <c r="E101" s="5"/>
      <c r="F101" s="5"/>
      <c r="G101" s="5"/>
      <c r="H101" s="5"/>
      <c r="I101" s="21"/>
      <c r="J101" s="21"/>
      <c r="K101" s="22"/>
    </row>
    <row r="102" spans="1:11" ht="26.25" customHeight="1">
      <c r="A102" s="33"/>
      <c r="B102" s="36"/>
      <c r="C102" s="4" t="s">
        <v>33</v>
      </c>
      <c r="D102" s="5"/>
      <c r="E102" s="5"/>
      <c r="F102" s="5"/>
      <c r="G102" s="5"/>
      <c r="H102" s="5"/>
      <c r="I102" s="21"/>
      <c r="J102" s="21"/>
      <c r="K102" s="22"/>
    </row>
    <row r="103" spans="1:11">
      <c r="A103" s="33"/>
      <c r="B103" s="36"/>
      <c r="C103" s="4" t="s">
        <v>80</v>
      </c>
      <c r="D103" s="5">
        <v>1717225.2</v>
      </c>
      <c r="E103" s="26" t="s">
        <v>131</v>
      </c>
      <c r="F103" s="26" t="s">
        <v>131</v>
      </c>
      <c r="G103" s="5">
        <v>0</v>
      </c>
      <c r="H103" s="5">
        <v>857200</v>
      </c>
      <c r="I103" s="21">
        <f>H103/D103</f>
        <v>0.49917739385608834</v>
      </c>
      <c r="J103" s="26" t="s">
        <v>131</v>
      </c>
      <c r="K103" s="26" t="s">
        <v>131</v>
      </c>
    </row>
    <row r="104" spans="1:11" ht="36">
      <c r="A104" s="33"/>
      <c r="B104" s="36"/>
      <c r="C104" s="4" t="s">
        <v>35</v>
      </c>
      <c r="D104" s="5"/>
      <c r="E104" s="5"/>
      <c r="F104" s="5"/>
      <c r="G104" s="5"/>
      <c r="H104" s="5"/>
      <c r="I104" s="21"/>
      <c r="J104" s="21"/>
      <c r="K104" s="22"/>
    </row>
    <row r="105" spans="1:11">
      <c r="A105" s="33"/>
      <c r="B105" s="36"/>
      <c r="C105" s="4" t="s">
        <v>36</v>
      </c>
      <c r="D105" s="5"/>
      <c r="E105" s="26" t="s">
        <v>131</v>
      </c>
      <c r="F105" s="26" t="s">
        <v>131</v>
      </c>
      <c r="G105" s="26" t="s">
        <v>131</v>
      </c>
      <c r="H105" s="5"/>
      <c r="I105" s="26" t="s">
        <v>131</v>
      </c>
      <c r="J105" s="26" t="s">
        <v>131</v>
      </c>
      <c r="K105" s="26" t="s">
        <v>131</v>
      </c>
    </row>
    <row r="106" spans="1:11">
      <c r="A106" s="33"/>
      <c r="B106" s="37"/>
      <c r="C106" s="4" t="s">
        <v>81</v>
      </c>
      <c r="D106" s="5"/>
      <c r="E106" s="26" t="s">
        <v>131</v>
      </c>
      <c r="F106" s="26" t="s">
        <v>131</v>
      </c>
      <c r="G106" s="26" t="s">
        <v>131</v>
      </c>
      <c r="H106" s="5"/>
      <c r="I106" s="26" t="s">
        <v>131</v>
      </c>
      <c r="J106" s="26" t="s">
        <v>131</v>
      </c>
      <c r="K106" s="26" t="s">
        <v>131</v>
      </c>
    </row>
    <row r="107" spans="1:11">
      <c r="A107" s="33"/>
      <c r="B107" s="35" t="s">
        <v>94</v>
      </c>
      <c r="C107" s="2" t="s">
        <v>5</v>
      </c>
      <c r="D107" s="3">
        <f>SUM(D108,D110,D112,D113)</f>
        <v>4200000</v>
      </c>
      <c r="E107" s="26" t="s">
        <v>131</v>
      </c>
      <c r="F107" s="26" t="s">
        <v>131</v>
      </c>
      <c r="G107" s="3">
        <f>SUM(G108,G110,G112,G113)</f>
        <v>0</v>
      </c>
      <c r="H107" s="3">
        <f>H113</f>
        <v>3090430</v>
      </c>
      <c r="I107" s="27" t="s">
        <v>131</v>
      </c>
      <c r="J107" s="27" t="s">
        <v>131</v>
      </c>
      <c r="K107" s="27" t="s">
        <v>131</v>
      </c>
    </row>
    <row r="108" spans="1:11" ht="19.5" customHeight="1">
      <c r="A108" s="33"/>
      <c r="B108" s="36"/>
      <c r="C108" s="4" t="s">
        <v>6</v>
      </c>
      <c r="D108" s="5"/>
      <c r="E108" s="5"/>
      <c r="F108" s="5"/>
      <c r="G108" s="5"/>
      <c r="H108" s="5"/>
      <c r="I108" s="21"/>
      <c r="J108" s="21"/>
      <c r="K108" s="22"/>
    </row>
    <row r="109" spans="1:11" ht="26.25" customHeight="1">
      <c r="A109" s="33"/>
      <c r="B109" s="36"/>
      <c r="C109" s="4" t="s">
        <v>33</v>
      </c>
      <c r="D109" s="5"/>
      <c r="E109" s="5"/>
      <c r="F109" s="5"/>
      <c r="G109" s="5"/>
      <c r="H109" s="5"/>
      <c r="I109" s="21"/>
      <c r="J109" s="21"/>
      <c r="K109" s="22"/>
    </row>
    <row r="110" spans="1:11">
      <c r="A110" s="33"/>
      <c r="B110" s="36"/>
      <c r="C110" s="4" t="s">
        <v>80</v>
      </c>
      <c r="D110" s="5"/>
      <c r="E110" s="5"/>
      <c r="F110" s="5"/>
      <c r="G110" s="5"/>
      <c r="H110" s="5"/>
      <c r="I110" s="21"/>
      <c r="J110" s="21"/>
      <c r="K110" s="22"/>
    </row>
    <row r="111" spans="1:11" ht="36">
      <c r="A111" s="33"/>
      <c r="B111" s="36"/>
      <c r="C111" s="4" t="s">
        <v>35</v>
      </c>
      <c r="D111" s="5"/>
      <c r="E111" s="5"/>
      <c r="F111" s="5"/>
      <c r="G111" s="5"/>
      <c r="H111" s="5"/>
      <c r="I111" s="21"/>
      <c r="J111" s="21"/>
      <c r="K111" s="22"/>
    </row>
    <row r="112" spans="1:11">
      <c r="A112" s="33"/>
      <c r="B112" s="36"/>
      <c r="C112" s="4" t="s">
        <v>36</v>
      </c>
      <c r="D112" s="5"/>
      <c r="E112" s="26" t="s">
        <v>131</v>
      </c>
      <c r="F112" s="26" t="s">
        <v>131</v>
      </c>
      <c r="G112" s="26" t="s">
        <v>131</v>
      </c>
      <c r="H112" s="5"/>
      <c r="I112" s="26" t="s">
        <v>131</v>
      </c>
      <c r="J112" s="26" t="s">
        <v>131</v>
      </c>
      <c r="K112" s="26" t="s">
        <v>131</v>
      </c>
    </row>
    <row r="113" spans="1:11">
      <c r="A113" s="33"/>
      <c r="B113" s="37"/>
      <c r="C113" s="4" t="s">
        <v>81</v>
      </c>
      <c r="D113" s="5">
        <v>4200000</v>
      </c>
      <c r="E113" s="26" t="s">
        <v>131</v>
      </c>
      <c r="F113" s="26" t="s">
        <v>131</v>
      </c>
      <c r="G113" s="26" t="s">
        <v>131</v>
      </c>
      <c r="H113" s="5">
        <v>3090430</v>
      </c>
      <c r="I113" s="26" t="s">
        <v>131</v>
      </c>
      <c r="J113" s="26" t="s">
        <v>131</v>
      </c>
      <c r="K113" s="26" t="s">
        <v>131</v>
      </c>
    </row>
    <row r="114" spans="1:11">
      <c r="A114" s="6" t="s">
        <v>11</v>
      </c>
      <c r="B114" s="38" t="s">
        <v>112</v>
      </c>
      <c r="C114" s="2" t="s">
        <v>5</v>
      </c>
      <c r="D114" s="3">
        <f>SUM(D115,D117,D119,D120)</f>
        <v>18000</v>
      </c>
      <c r="E114" s="26" t="s">
        <v>131</v>
      </c>
      <c r="F114" s="26" t="s">
        <v>131</v>
      </c>
      <c r="G114" s="3">
        <f>SUM(G115,G117,G119,G120)</f>
        <v>17980.599999999999</v>
      </c>
      <c r="H114" s="3">
        <f>G114</f>
        <v>17980.599999999999</v>
      </c>
      <c r="I114" s="31">
        <f>G114/(D115+D117)</f>
        <v>0.99892222222222216</v>
      </c>
      <c r="J114" s="26" t="s">
        <v>131</v>
      </c>
      <c r="K114" s="26" t="s">
        <v>131</v>
      </c>
    </row>
    <row r="115" spans="1:11" ht="19.5" customHeight="1">
      <c r="A115" s="36" t="s">
        <v>111</v>
      </c>
      <c r="B115" s="39"/>
      <c r="C115" s="4" t="s">
        <v>6</v>
      </c>
      <c r="D115" s="5">
        <v>18000</v>
      </c>
      <c r="E115" s="5">
        <v>18000</v>
      </c>
      <c r="F115" s="5">
        <v>18000</v>
      </c>
      <c r="G115" s="5">
        <v>17980.599999999999</v>
      </c>
      <c r="H115" s="5">
        <f t="shared" ref="H115:H136" si="23">G115</f>
        <v>17980.599999999999</v>
      </c>
      <c r="I115" s="21">
        <f>G115/D115</f>
        <v>0.99892222222222216</v>
      </c>
      <c r="J115" s="21">
        <f>G115/E115</f>
        <v>0.99892222222222216</v>
      </c>
      <c r="K115" s="21">
        <f>G115/F115</f>
        <v>0.99892222222222216</v>
      </c>
    </row>
    <row r="116" spans="1:11" ht="26.25" customHeight="1">
      <c r="A116" s="36"/>
      <c r="B116" s="39"/>
      <c r="C116" s="4" t="s">
        <v>33</v>
      </c>
      <c r="D116" s="5"/>
      <c r="E116" s="5"/>
      <c r="F116" s="5"/>
      <c r="G116" s="5"/>
      <c r="H116" s="3"/>
      <c r="I116" s="22"/>
      <c r="J116" s="22"/>
      <c r="K116" s="22"/>
    </row>
    <row r="117" spans="1:11">
      <c r="A117" s="36"/>
      <c r="B117" s="39"/>
      <c r="C117" s="4" t="s">
        <v>80</v>
      </c>
      <c r="D117" s="5"/>
      <c r="E117" s="5"/>
      <c r="F117" s="5"/>
      <c r="G117" s="5"/>
      <c r="H117" s="3"/>
      <c r="I117" s="22"/>
      <c r="J117" s="22"/>
      <c r="K117" s="22"/>
    </row>
    <row r="118" spans="1:11" ht="36">
      <c r="A118" s="36"/>
      <c r="B118" s="39"/>
      <c r="C118" s="4" t="s">
        <v>35</v>
      </c>
      <c r="D118" s="5"/>
      <c r="E118" s="5"/>
      <c r="F118" s="5"/>
      <c r="G118" s="5"/>
      <c r="H118" s="5"/>
      <c r="I118" s="5"/>
      <c r="J118" s="5"/>
      <c r="K118" s="5"/>
    </row>
    <row r="119" spans="1:11">
      <c r="A119" s="36"/>
      <c r="B119" s="39"/>
      <c r="C119" s="4" t="s">
        <v>36</v>
      </c>
      <c r="D119" s="5"/>
      <c r="E119" s="26" t="s">
        <v>131</v>
      </c>
      <c r="F119" s="26" t="s">
        <v>131</v>
      </c>
      <c r="G119" s="26" t="s">
        <v>131</v>
      </c>
      <c r="H119" s="5"/>
      <c r="I119" s="26" t="s">
        <v>131</v>
      </c>
      <c r="J119" s="26" t="s">
        <v>131</v>
      </c>
      <c r="K119" s="26" t="s">
        <v>131</v>
      </c>
    </row>
    <row r="120" spans="1:11">
      <c r="A120" s="37"/>
      <c r="B120" s="39"/>
      <c r="C120" s="4" t="s">
        <v>81</v>
      </c>
      <c r="D120" s="5"/>
      <c r="E120" s="26" t="s">
        <v>131</v>
      </c>
      <c r="F120" s="26" t="s">
        <v>131</v>
      </c>
      <c r="G120" s="26" t="s">
        <v>131</v>
      </c>
      <c r="H120" s="5"/>
      <c r="I120" s="26" t="s">
        <v>131</v>
      </c>
      <c r="J120" s="26" t="s">
        <v>131</v>
      </c>
      <c r="K120" s="26" t="s">
        <v>131</v>
      </c>
    </row>
    <row r="121" spans="1:11">
      <c r="A121" s="25" t="s">
        <v>121</v>
      </c>
      <c r="B121" s="35" t="s">
        <v>89</v>
      </c>
      <c r="C121" s="2" t="s">
        <v>5</v>
      </c>
      <c r="D121" s="3">
        <f>SUM(D122,D124,D126,D127)</f>
        <v>1000</v>
      </c>
      <c r="E121" s="26" t="s">
        <v>131</v>
      </c>
      <c r="F121" s="26" t="s">
        <v>131</v>
      </c>
      <c r="G121" s="3">
        <f>SUM(G122,G124,G126,G127)</f>
        <v>0</v>
      </c>
      <c r="H121" s="3">
        <f t="shared" si="23"/>
        <v>0</v>
      </c>
      <c r="I121" s="31">
        <f>G121/(D122+D124)</f>
        <v>0</v>
      </c>
      <c r="J121" s="26" t="s">
        <v>131</v>
      </c>
      <c r="K121" s="26" t="s">
        <v>131</v>
      </c>
    </row>
    <row r="122" spans="1:11" ht="20.25" customHeight="1">
      <c r="A122" s="36" t="s">
        <v>120</v>
      </c>
      <c r="B122" s="36"/>
      <c r="C122" s="4" t="s">
        <v>6</v>
      </c>
      <c r="D122" s="5">
        <v>1000</v>
      </c>
      <c r="E122" s="5">
        <v>1000</v>
      </c>
      <c r="F122" s="5">
        <v>200</v>
      </c>
      <c r="G122" s="5">
        <v>0</v>
      </c>
      <c r="H122" s="5">
        <v>0</v>
      </c>
      <c r="I122" s="21">
        <f>G122/D122</f>
        <v>0</v>
      </c>
      <c r="J122" s="21">
        <f>G122/E122</f>
        <v>0</v>
      </c>
      <c r="K122" s="21">
        <f>G122/F122</f>
        <v>0</v>
      </c>
    </row>
    <row r="123" spans="1:11" ht="26.25" customHeight="1">
      <c r="A123" s="36"/>
      <c r="B123" s="36"/>
      <c r="C123" s="4" t="s">
        <v>33</v>
      </c>
      <c r="D123" s="5"/>
      <c r="E123" s="5"/>
      <c r="F123" s="5"/>
      <c r="G123" s="5"/>
      <c r="H123" s="3"/>
      <c r="I123" s="22"/>
      <c r="J123" s="22"/>
      <c r="K123" s="22"/>
    </row>
    <row r="124" spans="1:11">
      <c r="A124" s="36"/>
      <c r="B124" s="36"/>
      <c r="C124" s="4" t="s">
        <v>80</v>
      </c>
      <c r="D124" s="5"/>
      <c r="E124" s="5"/>
      <c r="F124" s="5"/>
      <c r="G124" s="5"/>
      <c r="H124" s="3"/>
      <c r="I124" s="22"/>
      <c r="J124" s="22"/>
      <c r="K124" s="22"/>
    </row>
    <row r="125" spans="1:11" ht="36">
      <c r="A125" s="36"/>
      <c r="B125" s="36"/>
      <c r="C125" s="4" t="s">
        <v>35</v>
      </c>
      <c r="D125" s="5"/>
      <c r="E125" s="5"/>
      <c r="F125" s="5"/>
      <c r="G125" s="5"/>
      <c r="H125" s="3"/>
      <c r="I125" s="22"/>
      <c r="J125" s="22"/>
      <c r="K125" s="22"/>
    </row>
    <row r="126" spans="1:11">
      <c r="A126" s="36"/>
      <c r="B126" s="36"/>
      <c r="C126" s="4" t="s">
        <v>36</v>
      </c>
      <c r="D126" s="5"/>
      <c r="E126" s="26" t="s">
        <v>131</v>
      </c>
      <c r="F126" s="26" t="s">
        <v>131</v>
      </c>
      <c r="G126" s="26" t="s">
        <v>131</v>
      </c>
      <c r="H126" s="5"/>
      <c r="I126" s="26" t="s">
        <v>131</v>
      </c>
      <c r="J126" s="26" t="s">
        <v>131</v>
      </c>
      <c r="K126" s="26" t="s">
        <v>131</v>
      </c>
    </row>
    <row r="127" spans="1:11">
      <c r="A127" s="37"/>
      <c r="B127" s="37"/>
      <c r="C127" s="4" t="s">
        <v>81</v>
      </c>
      <c r="D127" s="5"/>
      <c r="E127" s="26" t="s">
        <v>131</v>
      </c>
      <c r="F127" s="26" t="s">
        <v>131</v>
      </c>
      <c r="G127" s="26" t="s">
        <v>131</v>
      </c>
      <c r="H127" s="5"/>
      <c r="I127" s="26" t="s">
        <v>131</v>
      </c>
      <c r="J127" s="26" t="s">
        <v>131</v>
      </c>
      <c r="K127" s="26" t="s">
        <v>131</v>
      </c>
    </row>
    <row r="128" spans="1:11" ht="15" customHeight="1">
      <c r="A128" s="6" t="s">
        <v>12</v>
      </c>
      <c r="B128" s="35" t="s">
        <v>108</v>
      </c>
      <c r="C128" s="2" t="s">
        <v>5</v>
      </c>
      <c r="D128" s="3">
        <f>SUM(D129,D131,D133,D134)</f>
        <v>331833.8</v>
      </c>
      <c r="E128" s="26" t="s">
        <v>131</v>
      </c>
      <c r="F128" s="26" t="s">
        <v>131</v>
      </c>
      <c r="G128" s="3">
        <f>SUM(G129,G131,G133,G134)</f>
        <v>324813.7</v>
      </c>
      <c r="H128" s="3">
        <f t="shared" si="23"/>
        <v>324813.7</v>
      </c>
      <c r="I128" s="31">
        <f>G128/(D129+D131)</f>
        <v>0.97884453000267013</v>
      </c>
      <c r="J128" s="26" t="s">
        <v>131</v>
      </c>
      <c r="K128" s="26" t="s">
        <v>131</v>
      </c>
    </row>
    <row r="129" spans="1:11" ht="18.75" customHeight="1">
      <c r="A129" s="36" t="s">
        <v>110</v>
      </c>
      <c r="B129" s="36"/>
      <c r="C129" s="4" t="s">
        <v>6</v>
      </c>
      <c r="D129" s="5">
        <v>331833.8</v>
      </c>
      <c r="E129" s="5">
        <v>331833.8</v>
      </c>
      <c r="F129" s="5">
        <v>324813.7</v>
      </c>
      <c r="G129" s="5">
        <v>324813.7</v>
      </c>
      <c r="H129" s="5">
        <f t="shared" si="23"/>
        <v>324813.7</v>
      </c>
      <c r="I129" s="21">
        <f>G129/D129</f>
        <v>0.97884453000267013</v>
      </c>
      <c r="J129" s="21">
        <f>G129/E129</f>
        <v>0.97884453000267013</v>
      </c>
      <c r="K129" s="21">
        <f>G129/F129</f>
        <v>1</v>
      </c>
    </row>
    <row r="130" spans="1:11" ht="24.75" customHeight="1">
      <c r="A130" s="36"/>
      <c r="B130" s="36"/>
      <c r="C130" s="4" t="s">
        <v>33</v>
      </c>
      <c r="D130" s="5"/>
      <c r="E130" s="5"/>
      <c r="F130" s="5"/>
      <c r="G130" s="5"/>
      <c r="H130" s="3"/>
      <c r="I130" s="22"/>
      <c r="J130" s="22"/>
      <c r="K130" s="22"/>
    </row>
    <row r="131" spans="1:11">
      <c r="A131" s="36"/>
      <c r="B131" s="36"/>
      <c r="C131" s="4" t="s">
        <v>80</v>
      </c>
      <c r="D131" s="5"/>
      <c r="E131" s="5"/>
      <c r="F131" s="5"/>
      <c r="G131" s="5"/>
      <c r="H131" s="3"/>
      <c r="I131" s="22"/>
      <c r="J131" s="22"/>
      <c r="K131" s="22"/>
    </row>
    <row r="132" spans="1:11" ht="36">
      <c r="A132" s="36"/>
      <c r="B132" s="36"/>
      <c r="C132" s="4" t="s">
        <v>35</v>
      </c>
      <c r="D132" s="5"/>
      <c r="E132" s="5"/>
      <c r="F132" s="5"/>
      <c r="G132" s="5"/>
      <c r="H132" s="5"/>
      <c r="I132" s="5"/>
      <c r="J132" s="5"/>
      <c r="K132" s="5"/>
    </row>
    <row r="133" spans="1:11">
      <c r="A133" s="36"/>
      <c r="B133" s="36"/>
      <c r="C133" s="4" t="s">
        <v>36</v>
      </c>
      <c r="D133" s="5"/>
      <c r="E133" s="26" t="s">
        <v>131</v>
      </c>
      <c r="F133" s="26" t="s">
        <v>131</v>
      </c>
      <c r="G133" s="26" t="s">
        <v>131</v>
      </c>
      <c r="H133" s="5"/>
      <c r="I133" s="26" t="s">
        <v>131</v>
      </c>
      <c r="J133" s="26" t="s">
        <v>131</v>
      </c>
      <c r="K133" s="26" t="s">
        <v>131</v>
      </c>
    </row>
    <row r="134" spans="1:11">
      <c r="A134" s="37"/>
      <c r="B134" s="37"/>
      <c r="C134" s="4" t="s">
        <v>81</v>
      </c>
      <c r="D134" s="5"/>
      <c r="E134" s="26" t="s">
        <v>131</v>
      </c>
      <c r="F134" s="26" t="s">
        <v>131</v>
      </c>
      <c r="G134" s="26" t="s">
        <v>131</v>
      </c>
      <c r="H134" s="5"/>
      <c r="I134" s="26" t="s">
        <v>131</v>
      </c>
      <c r="J134" s="26" t="s">
        <v>131</v>
      </c>
      <c r="K134" s="26" t="s">
        <v>131</v>
      </c>
    </row>
    <row r="135" spans="1:11" ht="15" customHeight="1">
      <c r="A135" s="6" t="s">
        <v>16</v>
      </c>
      <c r="B135" s="35" t="s">
        <v>88</v>
      </c>
      <c r="C135" s="2" t="s">
        <v>5</v>
      </c>
      <c r="D135" s="3">
        <f>SUM(D136,D138,D140,D141)</f>
        <v>14711.7</v>
      </c>
      <c r="E135" s="26" t="s">
        <v>131</v>
      </c>
      <c r="F135" s="26" t="s">
        <v>131</v>
      </c>
      <c r="G135" s="3">
        <f>SUM(G136,G138,G140,G141)</f>
        <v>11239.5</v>
      </c>
      <c r="H135" s="3">
        <f t="shared" si="23"/>
        <v>11239.5</v>
      </c>
      <c r="I135" s="31">
        <f>G135/(D136+D138)</f>
        <v>0.76398376802137069</v>
      </c>
      <c r="J135" s="26" t="s">
        <v>131</v>
      </c>
      <c r="K135" s="26" t="s">
        <v>131</v>
      </c>
    </row>
    <row r="136" spans="1:11" ht="17.25" customHeight="1">
      <c r="A136" s="36" t="s">
        <v>109</v>
      </c>
      <c r="B136" s="36"/>
      <c r="C136" s="4" t="s">
        <v>6</v>
      </c>
      <c r="D136" s="5">
        <v>14711.7</v>
      </c>
      <c r="E136" s="5">
        <v>14711.7</v>
      </c>
      <c r="F136" s="5">
        <v>14711.3</v>
      </c>
      <c r="G136" s="5">
        <v>11239.5</v>
      </c>
      <c r="H136" s="5">
        <f t="shared" si="23"/>
        <v>11239.5</v>
      </c>
      <c r="I136" s="21">
        <f>G136/D136</f>
        <v>0.76398376802137069</v>
      </c>
      <c r="J136" s="21">
        <f>G136/E136</f>
        <v>0.76398376802137069</v>
      </c>
      <c r="K136" s="21">
        <f>G136/F136</f>
        <v>0.76400454072719615</v>
      </c>
    </row>
    <row r="137" spans="1:11" ht="24.75" customHeight="1">
      <c r="A137" s="36"/>
      <c r="B137" s="36"/>
      <c r="C137" s="4" t="s">
        <v>33</v>
      </c>
      <c r="D137" s="5"/>
      <c r="E137" s="5"/>
      <c r="F137" s="5"/>
      <c r="G137" s="5"/>
      <c r="H137" s="3"/>
      <c r="I137" s="22"/>
      <c r="J137" s="22"/>
      <c r="K137" s="22"/>
    </row>
    <row r="138" spans="1:11">
      <c r="A138" s="36"/>
      <c r="B138" s="36"/>
      <c r="C138" s="4" t="s">
        <v>80</v>
      </c>
      <c r="D138" s="5"/>
      <c r="E138" s="5"/>
      <c r="F138" s="5"/>
      <c r="G138" s="5"/>
      <c r="H138" s="3"/>
      <c r="I138" s="22"/>
      <c r="J138" s="22"/>
      <c r="K138" s="22"/>
    </row>
    <row r="139" spans="1:11" ht="36">
      <c r="A139" s="36"/>
      <c r="B139" s="36"/>
      <c r="C139" s="4" t="s">
        <v>35</v>
      </c>
      <c r="D139" s="5"/>
      <c r="E139" s="5"/>
      <c r="F139" s="5"/>
      <c r="G139" s="5"/>
      <c r="H139" s="3"/>
      <c r="I139" s="22"/>
      <c r="J139" s="22"/>
      <c r="K139" s="22"/>
    </row>
    <row r="140" spans="1:11">
      <c r="A140" s="36"/>
      <c r="B140" s="36"/>
      <c r="C140" s="4" t="s">
        <v>36</v>
      </c>
      <c r="D140" s="5"/>
      <c r="E140" s="26" t="s">
        <v>131</v>
      </c>
      <c r="F140" s="26" t="s">
        <v>131</v>
      </c>
      <c r="G140" s="26" t="s">
        <v>131</v>
      </c>
      <c r="H140" s="3"/>
      <c r="I140" s="26" t="s">
        <v>131</v>
      </c>
      <c r="J140" s="26" t="s">
        <v>131</v>
      </c>
      <c r="K140" s="26" t="s">
        <v>131</v>
      </c>
    </row>
    <row r="141" spans="1:11">
      <c r="A141" s="37"/>
      <c r="B141" s="37"/>
      <c r="C141" s="4" t="s">
        <v>81</v>
      </c>
      <c r="D141" s="5"/>
      <c r="E141" s="26" t="s">
        <v>131</v>
      </c>
      <c r="F141" s="26" t="s">
        <v>131</v>
      </c>
      <c r="G141" s="26" t="s">
        <v>131</v>
      </c>
      <c r="H141" s="3"/>
      <c r="I141" s="26" t="s">
        <v>131</v>
      </c>
      <c r="J141" s="26" t="s">
        <v>131</v>
      </c>
      <c r="K141" s="26" t="s">
        <v>131</v>
      </c>
    </row>
    <row r="142" spans="1:11" ht="15" customHeight="1">
      <c r="A142" s="6" t="s">
        <v>14</v>
      </c>
      <c r="B142" s="35" t="s">
        <v>87</v>
      </c>
      <c r="C142" s="2" t="s">
        <v>5</v>
      </c>
      <c r="D142" s="3">
        <f>SUM(D143,D145,D147,D148)</f>
        <v>571000</v>
      </c>
      <c r="E142" s="26" t="s">
        <v>131</v>
      </c>
      <c r="F142" s="26" t="s">
        <v>131</v>
      </c>
      <c r="G142" s="3">
        <f>SUM(G143,G145,G147,G148)</f>
        <v>0</v>
      </c>
      <c r="H142" s="3">
        <f>H148</f>
        <v>264620</v>
      </c>
      <c r="I142" s="27" t="s">
        <v>131</v>
      </c>
      <c r="J142" s="27" t="s">
        <v>131</v>
      </c>
      <c r="K142" s="27" t="s">
        <v>131</v>
      </c>
    </row>
    <row r="143" spans="1:11" ht="17.25" customHeight="1">
      <c r="A143" s="36" t="s">
        <v>15</v>
      </c>
      <c r="B143" s="36"/>
      <c r="C143" s="4" t="s">
        <v>6</v>
      </c>
      <c r="D143" s="5"/>
      <c r="E143" s="5"/>
      <c r="F143" s="5"/>
      <c r="G143" s="5"/>
      <c r="H143" s="3"/>
      <c r="I143" s="21"/>
      <c r="J143" s="21"/>
      <c r="K143" s="22"/>
    </row>
    <row r="144" spans="1:11" ht="28.5" customHeight="1">
      <c r="A144" s="36"/>
      <c r="B144" s="36"/>
      <c r="C144" s="4" t="s">
        <v>33</v>
      </c>
      <c r="D144" s="5"/>
      <c r="E144" s="5"/>
      <c r="F144" s="5"/>
      <c r="G144" s="5"/>
      <c r="H144" s="3"/>
      <c r="I144" s="21"/>
      <c r="J144" s="21"/>
      <c r="K144" s="22"/>
    </row>
    <row r="145" spans="1:11">
      <c r="A145" s="36"/>
      <c r="B145" s="36"/>
      <c r="C145" s="4" t="s">
        <v>80</v>
      </c>
      <c r="D145" s="5"/>
      <c r="E145" s="5"/>
      <c r="F145" s="5"/>
      <c r="G145" s="5"/>
      <c r="H145" s="3"/>
      <c r="I145" s="21"/>
      <c r="J145" s="21"/>
      <c r="K145" s="22"/>
    </row>
    <row r="146" spans="1:11" ht="36">
      <c r="A146" s="36"/>
      <c r="B146" s="36"/>
      <c r="C146" s="4" t="s">
        <v>35</v>
      </c>
      <c r="D146" s="5"/>
      <c r="E146" s="5"/>
      <c r="F146" s="5"/>
      <c r="G146" s="5"/>
      <c r="H146" s="3"/>
      <c r="I146" s="21"/>
      <c r="J146" s="21"/>
      <c r="K146" s="22"/>
    </row>
    <row r="147" spans="1:11">
      <c r="A147" s="36"/>
      <c r="B147" s="36"/>
      <c r="C147" s="4" t="s">
        <v>36</v>
      </c>
      <c r="D147" s="5"/>
      <c r="E147" s="26" t="s">
        <v>131</v>
      </c>
      <c r="F147" s="26" t="s">
        <v>131</v>
      </c>
      <c r="G147" s="26" t="s">
        <v>131</v>
      </c>
      <c r="H147" s="5"/>
      <c r="I147" s="26" t="s">
        <v>131</v>
      </c>
      <c r="J147" s="26" t="s">
        <v>131</v>
      </c>
      <c r="K147" s="26" t="s">
        <v>131</v>
      </c>
    </row>
    <row r="148" spans="1:11" ht="15" customHeight="1">
      <c r="A148" s="37"/>
      <c r="B148" s="37"/>
      <c r="C148" s="4" t="s">
        <v>81</v>
      </c>
      <c r="D148" s="5">
        <v>571000</v>
      </c>
      <c r="E148" s="26" t="s">
        <v>131</v>
      </c>
      <c r="F148" s="26" t="s">
        <v>131</v>
      </c>
      <c r="G148" s="26" t="s">
        <v>131</v>
      </c>
      <c r="H148" s="5">
        <v>264620</v>
      </c>
      <c r="I148" s="26" t="s">
        <v>131</v>
      </c>
      <c r="J148" s="26" t="s">
        <v>131</v>
      </c>
      <c r="K148" s="26" t="s">
        <v>131</v>
      </c>
    </row>
    <row r="149" spans="1:11" ht="15" customHeight="1">
      <c r="A149" s="6" t="s">
        <v>140</v>
      </c>
      <c r="B149" s="35" t="s">
        <v>87</v>
      </c>
      <c r="C149" s="2" t="s">
        <v>5</v>
      </c>
      <c r="D149" s="3">
        <f>SUM(D150,D152,D154,D155)</f>
        <v>297</v>
      </c>
      <c r="E149" s="26" t="s">
        <v>131</v>
      </c>
      <c r="F149" s="26" t="s">
        <v>131</v>
      </c>
      <c r="G149" s="3">
        <f>SUM(G150,G152,G154,G155)</f>
        <v>273.7</v>
      </c>
      <c r="H149" s="3">
        <f t="shared" ref="H149:H150" si="24">G149</f>
        <v>273.7</v>
      </c>
      <c r="I149" s="31">
        <f>G149/(D150+D152)</f>
        <v>0.92154882154882156</v>
      </c>
      <c r="J149" s="26" t="s">
        <v>131</v>
      </c>
      <c r="K149" s="26" t="s">
        <v>131</v>
      </c>
    </row>
    <row r="150" spans="1:11" ht="15" customHeight="1">
      <c r="A150" s="36" t="s">
        <v>141</v>
      </c>
      <c r="B150" s="36"/>
      <c r="C150" s="4" t="s">
        <v>6</v>
      </c>
      <c r="D150" s="5">
        <v>297</v>
      </c>
      <c r="E150" s="5">
        <v>297</v>
      </c>
      <c r="F150" s="5">
        <v>297</v>
      </c>
      <c r="G150" s="5">
        <v>273.7</v>
      </c>
      <c r="H150" s="5">
        <f t="shared" si="24"/>
        <v>273.7</v>
      </c>
      <c r="I150" s="21">
        <f>G150/D150</f>
        <v>0.92154882154882156</v>
      </c>
      <c r="J150" s="30">
        <f>G150/E150</f>
        <v>0.92154882154882156</v>
      </c>
      <c r="K150" s="30">
        <f>G150/F150</f>
        <v>0.92154882154882156</v>
      </c>
    </row>
    <row r="151" spans="1:11" ht="15" customHeight="1">
      <c r="A151" s="36"/>
      <c r="B151" s="36"/>
      <c r="C151" s="4" t="s">
        <v>33</v>
      </c>
      <c r="D151" s="5"/>
      <c r="E151" s="5"/>
      <c r="F151" s="5"/>
      <c r="G151" s="5"/>
      <c r="H151" s="5"/>
      <c r="I151" s="21"/>
      <c r="J151" s="21"/>
      <c r="K151" s="22"/>
    </row>
    <row r="152" spans="1:11" ht="15" customHeight="1">
      <c r="A152" s="36"/>
      <c r="B152" s="36"/>
      <c r="C152" s="4" t="s">
        <v>80</v>
      </c>
      <c r="D152" s="5"/>
      <c r="E152" s="5"/>
      <c r="F152" s="5"/>
      <c r="G152" s="5"/>
      <c r="H152" s="5"/>
      <c r="I152" s="21"/>
      <c r="J152" s="21"/>
      <c r="K152" s="22"/>
    </row>
    <row r="153" spans="1:11" ht="15" customHeight="1">
      <c r="A153" s="36"/>
      <c r="B153" s="36"/>
      <c r="C153" s="4" t="s">
        <v>35</v>
      </c>
      <c r="D153" s="5"/>
      <c r="E153" s="5"/>
      <c r="F153" s="5"/>
      <c r="G153" s="5"/>
      <c r="H153" s="5"/>
      <c r="I153" s="21"/>
      <c r="J153" s="21"/>
      <c r="K153" s="21"/>
    </row>
    <row r="154" spans="1:11" ht="15" customHeight="1">
      <c r="A154" s="36"/>
      <c r="B154" s="36"/>
      <c r="C154" s="4" t="s">
        <v>36</v>
      </c>
      <c r="D154" s="5"/>
      <c r="E154" s="26" t="s">
        <v>131</v>
      </c>
      <c r="F154" s="26" t="s">
        <v>131</v>
      </c>
      <c r="G154" s="26" t="s">
        <v>131</v>
      </c>
      <c r="H154" s="5"/>
      <c r="I154" s="26" t="s">
        <v>131</v>
      </c>
      <c r="J154" s="26" t="s">
        <v>131</v>
      </c>
      <c r="K154" s="26" t="s">
        <v>131</v>
      </c>
    </row>
    <row r="155" spans="1:11" ht="15" customHeight="1">
      <c r="A155" s="37"/>
      <c r="B155" s="37"/>
      <c r="C155" s="4" t="s">
        <v>81</v>
      </c>
      <c r="D155" s="5"/>
      <c r="E155" s="26" t="s">
        <v>131</v>
      </c>
      <c r="F155" s="26" t="s">
        <v>131</v>
      </c>
      <c r="G155" s="26" t="s">
        <v>131</v>
      </c>
      <c r="H155" s="5"/>
      <c r="I155" s="26" t="s">
        <v>131</v>
      </c>
      <c r="J155" s="26" t="s">
        <v>131</v>
      </c>
      <c r="K155" s="26" t="s">
        <v>131</v>
      </c>
    </row>
    <row r="156" spans="1:11" ht="15" customHeight="1">
      <c r="A156" s="6" t="s">
        <v>142</v>
      </c>
      <c r="B156" s="35" t="s">
        <v>144</v>
      </c>
      <c r="C156" s="2" t="s">
        <v>5</v>
      </c>
      <c r="D156" s="3">
        <f>SUM(D157,D159,D161,D162)</f>
        <v>334500</v>
      </c>
      <c r="E156" s="26" t="s">
        <v>131</v>
      </c>
      <c r="F156" s="26" t="s">
        <v>131</v>
      </c>
      <c r="G156" s="3">
        <f>SUM(G157,G159,G161,G162)</f>
        <v>334500</v>
      </c>
      <c r="H156" s="3">
        <f t="shared" ref="H156:H157" si="25">G156</f>
        <v>334500</v>
      </c>
      <c r="I156" s="31">
        <f>G156/(D157+D159)</f>
        <v>1</v>
      </c>
      <c r="J156" s="26" t="s">
        <v>131</v>
      </c>
      <c r="K156" s="26" t="s">
        <v>131</v>
      </c>
    </row>
    <row r="157" spans="1:11" ht="15" customHeight="1">
      <c r="A157" s="36" t="s">
        <v>143</v>
      </c>
      <c r="B157" s="36"/>
      <c r="C157" s="4" t="s">
        <v>6</v>
      </c>
      <c r="D157" s="5">
        <v>334500</v>
      </c>
      <c r="E157" s="5">
        <v>334500</v>
      </c>
      <c r="F157" s="5">
        <v>334500</v>
      </c>
      <c r="G157" s="5">
        <v>334500</v>
      </c>
      <c r="H157" s="5">
        <f t="shared" si="25"/>
        <v>334500</v>
      </c>
      <c r="I157" s="21">
        <f>G157/D157</f>
        <v>1</v>
      </c>
      <c r="J157" s="30">
        <f>G157/E157</f>
        <v>1</v>
      </c>
      <c r="K157" s="30">
        <f>G157/F157</f>
        <v>1</v>
      </c>
    </row>
    <row r="158" spans="1:11" ht="15" customHeight="1">
      <c r="A158" s="36"/>
      <c r="B158" s="36"/>
      <c r="C158" s="4" t="s">
        <v>33</v>
      </c>
      <c r="D158" s="5"/>
      <c r="E158" s="5"/>
      <c r="F158" s="5"/>
      <c r="G158" s="5"/>
      <c r="H158" s="5"/>
      <c r="I158" s="21"/>
      <c r="J158" s="21"/>
      <c r="K158" s="22"/>
    </row>
    <row r="159" spans="1:11" ht="15" customHeight="1">
      <c r="A159" s="36"/>
      <c r="B159" s="36"/>
      <c r="C159" s="4" t="s">
        <v>80</v>
      </c>
      <c r="D159" s="5"/>
      <c r="E159" s="5"/>
      <c r="F159" s="5"/>
      <c r="G159" s="5"/>
      <c r="H159" s="5"/>
      <c r="I159" s="21"/>
      <c r="J159" s="21"/>
      <c r="K159" s="22"/>
    </row>
    <row r="160" spans="1:11" ht="15" customHeight="1">
      <c r="A160" s="36"/>
      <c r="B160" s="36"/>
      <c r="C160" s="4" t="s">
        <v>35</v>
      </c>
      <c r="D160" s="5"/>
      <c r="E160" s="5"/>
      <c r="F160" s="5"/>
      <c r="G160" s="5"/>
      <c r="H160" s="5"/>
      <c r="I160" s="21"/>
      <c r="J160" s="21"/>
      <c r="K160" s="21"/>
    </row>
    <row r="161" spans="1:11" ht="15" customHeight="1">
      <c r="A161" s="36"/>
      <c r="B161" s="36"/>
      <c r="C161" s="4" t="s">
        <v>36</v>
      </c>
      <c r="D161" s="5"/>
      <c r="E161" s="26" t="s">
        <v>131</v>
      </c>
      <c r="F161" s="26" t="s">
        <v>131</v>
      </c>
      <c r="G161" s="26" t="s">
        <v>131</v>
      </c>
      <c r="H161" s="5"/>
      <c r="I161" s="26" t="s">
        <v>131</v>
      </c>
      <c r="J161" s="26" t="s">
        <v>131</v>
      </c>
      <c r="K161" s="26" t="s">
        <v>131</v>
      </c>
    </row>
    <row r="162" spans="1:11" ht="15" customHeight="1">
      <c r="A162" s="37"/>
      <c r="B162" s="37"/>
      <c r="C162" s="4" t="s">
        <v>81</v>
      </c>
      <c r="D162" s="5"/>
      <c r="E162" s="26" t="s">
        <v>131</v>
      </c>
      <c r="F162" s="26" t="s">
        <v>131</v>
      </c>
      <c r="G162" s="26" t="s">
        <v>131</v>
      </c>
      <c r="H162" s="5"/>
      <c r="I162" s="26" t="s">
        <v>131</v>
      </c>
      <c r="J162" s="26" t="s">
        <v>131</v>
      </c>
      <c r="K162" s="26" t="s">
        <v>131</v>
      </c>
    </row>
    <row r="163" spans="1:11" ht="15" customHeight="1">
      <c r="A163" s="70" t="s">
        <v>105</v>
      </c>
      <c r="B163" s="35" t="s">
        <v>126</v>
      </c>
      <c r="C163" s="2" t="s">
        <v>5</v>
      </c>
      <c r="D163" s="3">
        <f>D170+D199+D206+D220+D227+D255+D213+D262</f>
        <v>9004971.9000000004</v>
      </c>
      <c r="E163" s="26" t="s">
        <v>131</v>
      </c>
      <c r="F163" s="26" t="s">
        <v>131</v>
      </c>
      <c r="G163" s="3">
        <f>G170+G199+G206+G220+G227+G255+G213+G262</f>
        <v>8243626.4750000006</v>
      </c>
      <c r="H163" s="3">
        <f>H170+H199+H206+H220+H227+H255+H213+H262</f>
        <v>8579238.7231200002</v>
      </c>
      <c r="I163" s="31">
        <f>G163/(D164+D166)</f>
        <v>0.91622604540777086</v>
      </c>
      <c r="J163" s="27" t="s">
        <v>131</v>
      </c>
      <c r="K163" s="27" t="s">
        <v>131</v>
      </c>
    </row>
    <row r="164" spans="1:11">
      <c r="A164" s="71"/>
      <c r="B164" s="36"/>
      <c r="C164" s="4" t="s">
        <v>6</v>
      </c>
      <c r="D164" s="5">
        <f>D171+D200+D207+D221+D228+D256+D214+D263</f>
        <v>6387371.8999999994</v>
      </c>
      <c r="E164" s="5">
        <f t="shared" ref="E164:H164" si="26">E171+E200+E207+E221+E228+E256+E214+E263</f>
        <v>6387371.8999999994</v>
      </c>
      <c r="F164" s="5">
        <f t="shared" si="26"/>
        <v>6047954.2190000005</v>
      </c>
      <c r="G164" s="5">
        <f t="shared" si="26"/>
        <v>5794339.7020000005</v>
      </c>
      <c r="H164" s="5">
        <f t="shared" si="26"/>
        <v>5798927.6750000007</v>
      </c>
      <c r="I164" s="22">
        <f>G164/D164</f>
        <v>0.90715552385481124</v>
      </c>
      <c r="J164" s="22">
        <f>G164/E164</f>
        <v>0.90715552385481124</v>
      </c>
      <c r="K164" s="22">
        <f>G164/F164</f>
        <v>0.95806606534764183</v>
      </c>
    </row>
    <row r="165" spans="1:11" ht="21" customHeight="1">
      <c r="A165" s="71"/>
      <c r="B165" s="36"/>
      <c r="C165" s="4" t="s">
        <v>33</v>
      </c>
      <c r="D165" s="5"/>
      <c r="E165" s="5"/>
      <c r="F165" s="5"/>
      <c r="G165" s="5"/>
      <c r="H165" s="5"/>
      <c r="I165" s="22"/>
      <c r="J165" s="22"/>
      <c r="K165" s="22"/>
    </row>
    <row r="166" spans="1:11" ht="26.25" customHeight="1">
      <c r="A166" s="71"/>
      <c r="B166" s="36"/>
      <c r="C166" s="4" t="s">
        <v>80</v>
      </c>
      <c r="D166" s="5">
        <f>D173+D202+D209+D223+D230+D216+D258+D265</f>
        <v>2610000</v>
      </c>
      <c r="E166" s="5">
        <f t="shared" ref="E166:H166" si="27">E173+E202+E209+E223+E230+E216+E258+E265</f>
        <v>2610000</v>
      </c>
      <c r="F166" s="5">
        <f t="shared" si="27"/>
        <v>2610000</v>
      </c>
      <c r="G166" s="5">
        <f t="shared" si="27"/>
        <v>2449286.773</v>
      </c>
      <c r="H166" s="5">
        <f t="shared" si="27"/>
        <v>2755382.6</v>
      </c>
      <c r="I166" s="22">
        <f>G166/D166</f>
        <v>0.93842405095785442</v>
      </c>
      <c r="J166" s="22">
        <f>G166/E166</f>
        <v>0.93842405095785442</v>
      </c>
      <c r="K166" s="22">
        <f>G166/F166</f>
        <v>0.93842405095785442</v>
      </c>
    </row>
    <row r="167" spans="1:11" ht="36">
      <c r="A167" s="71"/>
      <c r="B167" s="36"/>
      <c r="C167" s="4" t="s">
        <v>35</v>
      </c>
      <c r="D167" s="5"/>
      <c r="E167" s="5"/>
      <c r="F167" s="5"/>
      <c r="G167" s="5"/>
      <c r="H167" s="5"/>
      <c r="I167" s="22"/>
      <c r="J167" s="22"/>
      <c r="K167" s="22"/>
    </row>
    <row r="168" spans="1:11">
      <c r="A168" s="71"/>
      <c r="B168" s="36"/>
      <c r="C168" s="4" t="s">
        <v>36</v>
      </c>
      <c r="D168" s="5">
        <f>D175+D204+D211+D218+D225+D232+D260+D267</f>
        <v>7600</v>
      </c>
      <c r="E168" s="26" t="s">
        <v>131</v>
      </c>
      <c r="F168" s="26" t="s">
        <v>131</v>
      </c>
      <c r="G168" s="26" t="s">
        <v>131</v>
      </c>
      <c r="H168" s="5">
        <f>H175+H204+H211+H218+H225+H232+H260+H267</f>
        <v>24928.448119999997</v>
      </c>
      <c r="I168" s="26" t="s">
        <v>131</v>
      </c>
      <c r="J168" s="27" t="s">
        <v>131</v>
      </c>
      <c r="K168" s="27" t="s">
        <v>131</v>
      </c>
    </row>
    <row r="169" spans="1:11">
      <c r="A169" s="72"/>
      <c r="B169" s="37"/>
      <c r="C169" s="4" t="s">
        <v>81</v>
      </c>
      <c r="D169" s="5"/>
      <c r="E169" s="26" t="s">
        <v>131</v>
      </c>
      <c r="F169" s="26" t="s">
        <v>131</v>
      </c>
      <c r="G169" s="26" t="s">
        <v>131</v>
      </c>
      <c r="H169" s="3"/>
      <c r="I169" s="26" t="s">
        <v>131</v>
      </c>
      <c r="J169" s="27" t="s">
        <v>131</v>
      </c>
      <c r="K169" s="27" t="s">
        <v>131</v>
      </c>
    </row>
    <row r="170" spans="1:11">
      <c r="A170" s="35" t="s">
        <v>82</v>
      </c>
      <c r="B170" s="35" t="s">
        <v>125</v>
      </c>
      <c r="C170" s="2" t="s">
        <v>5</v>
      </c>
      <c r="D170" s="3">
        <f>D177+D192+D185</f>
        <v>1955890</v>
      </c>
      <c r="E170" s="26" t="s">
        <v>131</v>
      </c>
      <c r="F170" s="26" t="s">
        <v>131</v>
      </c>
      <c r="G170" s="3">
        <f>G177+G192+G185</f>
        <v>1794532.656</v>
      </c>
      <c r="H170" s="3">
        <f>H171+H173</f>
        <v>2104406.6370000001</v>
      </c>
      <c r="I170" s="31">
        <f>G170/(D171+D173)</f>
        <v>0.91750183088005965</v>
      </c>
      <c r="J170" s="27" t="s">
        <v>131</v>
      </c>
      <c r="K170" s="27" t="s">
        <v>131</v>
      </c>
    </row>
    <row r="171" spans="1:11" ht="24" customHeight="1">
      <c r="A171" s="36"/>
      <c r="B171" s="36"/>
      <c r="C171" s="4" t="s">
        <v>6</v>
      </c>
      <c r="D171" s="5">
        <f>D178+D193+D186</f>
        <v>345890</v>
      </c>
      <c r="E171" s="5">
        <f t="shared" ref="E171:H171" si="28">E178+E193+E186</f>
        <v>345890</v>
      </c>
      <c r="F171" s="5">
        <f t="shared" si="28"/>
        <v>345889.45</v>
      </c>
      <c r="G171" s="5">
        <f t="shared" si="28"/>
        <v>345245.88300000003</v>
      </c>
      <c r="H171" s="5">
        <f t="shared" si="28"/>
        <v>349024.03700000001</v>
      </c>
      <c r="I171" s="22">
        <f>G171/D171</f>
        <v>0.99813779814391868</v>
      </c>
      <c r="J171" s="22">
        <f>G171/E171</f>
        <v>0.99813779814391868</v>
      </c>
      <c r="K171" s="22">
        <f>G171/F171</f>
        <v>0.99813938528625268</v>
      </c>
    </row>
    <row r="172" spans="1:11" ht="24">
      <c r="A172" s="36"/>
      <c r="B172" s="36"/>
      <c r="C172" s="4" t="s">
        <v>33</v>
      </c>
      <c r="D172" s="5"/>
      <c r="E172" s="76"/>
      <c r="F172" s="76"/>
      <c r="G172" s="5"/>
      <c r="H172" s="5"/>
      <c r="I172" s="22"/>
      <c r="J172" s="22"/>
      <c r="K172" s="22"/>
    </row>
    <row r="173" spans="1:11">
      <c r="A173" s="36"/>
      <c r="B173" s="36"/>
      <c r="C173" s="4" t="s">
        <v>80</v>
      </c>
      <c r="D173" s="5">
        <f>D180+D195+D188</f>
        <v>1610000</v>
      </c>
      <c r="E173" s="5">
        <f t="shared" ref="E173:H173" si="29">E180+E195+E188</f>
        <v>1610000</v>
      </c>
      <c r="F173" s="5">
        <f t="shared" si="29"/>
        <v>1610000</v>
      </c>
      <c r="G173" s="5">
        <f t="shared" si="29"/>
        <v>1449286.773</v>
      </c>
      <c r="H173" s="5">
        <f t="shared" si="29"/>
        <v>1755382.6</v>
      </c>
      <c r="I173" s="22">
        <f>G173/D173</f>
        <v>0.90017811987577645</v>
      </c>
      <c r="J173" s="22">
        <f>G173/E173</f>
        <v>0.90017811987577645</v>
      </c>
      <c r="K173" s="22">
        <f>G173/F173</f>
        <v>0.90017811987577645</v>
      </c>
    </row>
    <row r="174" spans="1:11" ht="36">
      <c r="A174" s="36"/>
      <c r="B174" s="36"/>
      <c r="C174" s="4" t="s">
        <v>35</v>
      </c>
      <c r="D174" s="3"/>
      <c r="E174" s="76"/>
      <c r="F174" s="76"/>
      <c r="G174" s="5"/>
      <c r="H174" s="5"/>
      <c r="I174" s="22"/>
      <c r="J174" s="22"/>
      <c r="K174" s="22"/>
    </row>
    <row r="175" spans="1:11">
      <c r="A175" s="36"/>
      <c r="B175" s="36"/>
      <c r="C175" s="4" t="s">
        <v>36</v>
      </c>
      <c r="D175" s="3"/>
      <c r="E175" s="26" t="s">
        <v>131</v>
      </c>
      <c r="F175" s="26" t="s">
        <v>131</v>
      </c>
      <c r="G175" s="26" t="s">
        <v>131</v>
      </c>
      <c r="H175" s="5"/>
      <c r="I175" s="26" t="s">
        <v>131</v>
      </c>
      <c r="J175" s="27" t="s">
        <v>131</v>
      </c>
      <c r="K175" s="27" t="s">
        <v>131</v>
      </c>
    </row>
    <row r="176" spans="1:11">
      <c r="A176" s="37"/>
      <c r="B176" s="36"/>
      <c r="C176" s="4" t="s">
        <v>81</v>
      </c>
      <c r="D176" s="3"/>
      <c r="E176" s="26" t="s">
        <v>131</v>
      </c>
      <c r="F176" s="26" t="s">
        <v>131</v>
      </c>
      <c r="G176" s="26" t="s">
        <v>131</v>
      </c>
      <c r="H176" s="5"/>
      <c r="I176" s="26" t="s">
        <v>131</v>
      </c>
      <c r="J176" s="27" t="s">
        <v>131</v>
      </c>
      <c r="K176" s="27" t="s">
        <v>131</v>
      </c>
    </row>
    <row r="177" spans="1:11">
      <c r="A177" s="35" t="s">
        <v>113</v>
      </c>
      <c r="B177" s="36"/>
      <c r="C177" s="2" t="s">
        <v>5</v>
      </c>
      <c r="D177" s="3">
        <f>D178+D180</f>
        <v>1612365.3</v>
      </c>
      <c r="E177" s="26" t="s">
        <v>131</v>
      </c>
      <c r="F177" s="26" t="s">
        <v>131</v>
      </c>
      <c r="G177" s="3">
        <f t="shared" ref="G177" si="30">SUM(G178,G180,G183,G184)</f>
        <v>1451638.5060000001</v>
      </c>
      <c r="H177" s="3">
        <f>H178+H180</f>
        <v>1761512.4870000002</v>
      </c>
      <c r="I177" s="31">
        <f>G177/(D178+D180)</f>
        <v>0.90031614175770214</v>
      </c>
      <c r="J177" s="27" t="s">
        <v>131</v>
      </c>
      <c r="K177" s="27" t="s">
        <v>131</v>
      </c>
    </row>
    <row r="178" spans="1:11" ht="15" customHeight="1">
      <c r="A178" s="36"/>
      <c r="B178" s="36"/>
      <c r="C178" s="4" t="s">
        <v>6</v>
      </c>
      <c r="D178" s="5">
        <v>2365.3000000000002</v>
      </c>
      <c r="E178" s="5">
        <v>2365.3000000000002</v>
      </c>
      <c r="F178" s="5">
        <v>2365.3000000000002</v>
      </c>
      <c r="G178" s="5">
        <v>2351.7330000000002</v>
      </c>
      <c r="H178" s="5">
        <v>6129.8869999999997</v>
      </c>
      <c r="I178" s="22">
        <f>G178/D178</f>
        <v>0.99426415253878997</v>
      </c>
      <c r="J178" s="22">
        <f>G178/E178</f>
        <v>0.99426415253878997</v>
      </c>
      <c r="K178" s="22">
        <f>G178/F178</f>
        <v>0.99426415253878997</v>
      </c>
    </row>
    <row r="179" spans="1:11" ht="17.25" customHeight="1">
      <c r="A179" s="36"/>
      <c r="B179" s="36"/>
      <c r="C179" s="4" t="s">
        <v>33</v>
      </c>
      <c r="D179" s="5"/>
      <c r="E179" s="5"/>
      <c r="F179" s="5"/>
      <c r="G179" s="5"/>
      <c r="H179" s="5"/>
      <c r="I179" s="22"/>
      <c r="J179" s="22"/>
      <c r="K179" s="22"/>
    </row>
    <row r="180" spans="1:11" ht="25.5" customHeight="1">
      <c r="A180" s="36"/>
      <c r="B180" s="36"/>
      <c r="C180" s="4" t="s">
        <v>80</v>
      </c>
      <c r="D180" s="5">
        <v>1610000</v>
      </c>
      <c r="E180" s="5">
        <v>1610000</v>
      </c>
      <c r="F180" s="5">
        <v>1610000</v>
      </c>
      <c r="G180" s="5">
        <v>1449286.773</v>
      </c>
      <c r="H180" s="5">
        <v>1755382.6</v>
      </c>
      <c r="I180" s="22">
        <f>G180/D180</f>
        <v>0.90017811987577645</v>
      </c>
      <c r="J180" s="22">
        <f>G180/E180</f>
        <v>0.90017811987577645</v>
      </c>
      <c r="K180" s="22">
        <f>G180/F180</f>
        <v>0.90017811987577645</v>
      </c>
    </row>
    <row r="181" spans="1:11" ht="60">
      <c r="A181" s="36"/>
      <c r="B181" s="36"/>
      <c r="C181" s="4" t="s">
        <v>114</v>
      </c>
      <c r="D181" s="5"/>
      <c r="E181" s="5"/>
      <c r="F181" s="5"/>
      <c r="G181" s="5"/>
      <c r="H181" s="3"/>
      <c r="I181" s="22"/>
      <c r="J181" s="22"/>
      <c r="K181" s="22"/>
    </row>
    <row r="182" spans="1:11" ht="36">
      <c r="A182" s="36"/>
      <c r="B182" s="36"/>
      <c r="C182" s="4" t="s">
        <v>35</v>
      </c>
      <c r="D182" s="5"/>
      <c r="E182" s="5"/>
      <c r="F182" s="5"/>
      <c r="G182" s="5"/>
      <c r="H182" s="3"/>
      <c r="I182" s="22"/>
      <c r="J182" s="22"/>
      <c r="K182" s="22"/>
    </row>
    <row r="183" spans="1:11">
      <c r="A183" s="36"/>
      <c r="B183" s="36"/>
      <c r="C183" s="4" t="s">
        <v>36</v>
      </c>
      <c r="D183" s="5"/>
      <c r="E183" s="26" t="s">
        <v>131</v>
      </c>
      <c r="F183" s="26" t="s">
        <v>131</v>
      </c>
      <c r="G183" s="26" t="s">
        <v>131</v>
      </c>
      <c r="H183" s="3"/>
      <c r="I183" s="26" t="s">
        <v>131</v>
      </c>
      <c r="J183" s="27" t="s">
        <v>131</v>
      </c>
      <c r="K183" s="27" t="s">
        <v>131</v>
      </c>
    </row>
    <row r="184" spans="1:11">
      <c r="A184" s="37"/>
      <c r="B184" s="36"/>
      <c r="C184" s="4" t="s">
        <v>81</v>
      </c>
      <c r="D184" s="5"/>
      <c r="E184" s="26" t="s">
        <v>131</v>
      </c>
      <c r="F184" s="26" t="s">
        <v>131</v>
      </c>
      <c r="G184" s="26" t="s">
        <v>131</v>
      </c>
      <c r="H184" s="3"/>
      <c r="I184" s="26" t="s">
        <v>131</v>
      </c>
      <c r="J184" s="27" t="s">
        <v>131</v>
      </c>
      <c r="K184" s="27" t="s">
        <v>131</v>
      </c>
    </row>
    <row r="185" spans="1:11">
      <c r="A185" s="35" t="s">
        <v>132</v>
      </c>
      <c r="B185" s="36"/>
      <c r="C185" s="2" t="s">
        <v>5</v>
      </c>
      <c r="D185" s="3">
        <f>D188+D186</f>
        <v>326624.3</v>
      </c>
      <c r="E185" s="26" t="s">
        <v>131</v>
      </c>
      <c r="F185" s="26" t="s">
        <v>131</v>
      </c>
      <c r="G185" s="3">
        <f t="shared" ref="G185" si="31">G188+G186</f>
        <v>326624.15000000002</v>
      </c>
      <c r="H185" s="3">
        <f>H186</f>
        <v>326624.15000000002</v>
      </c>
      <c r="I185" s="31">
        <f>G185/(D186+D188)</f>
        <v>0.99999954075676556</v>
      </c>
      <c r="J185" s="27" t="s">
        <v>131</v>
      </c>
      <c r="K185" s="27" t="s">
        <v>131</v>
      </c>
    </row>
    <row r="186" spans="1:11">
      <c r="A186" s="36"/>
      <c r="B186" s="36"/>
      <c r="C186" s="4" t="s">
        <v>6</v>
      </c>
      <c r="D186" s="5">
        <v>326624.3</v>
      </c>
      <c r="E186" s="5">
        <v>326624.3</v>
      </c>
      <c r="F186" s="5">
        <v>326624.15000000002</v>
      </c>
      <c r="G186" s="5">
        <v>326624.15000000002</v>
      </c>
      <c r="H186" s="5">
        <v>326624.15000000002</v>
      </c>
      <c r="I186" s="22">
        <f>G186/D186</f>
        <v>0.99999954075676556</v>
      </c>
      <c r="J186" s="22">
        <f>G186/E186</f>
        <v>0.99999954075676556</v>
      </c>
      <c r="K186" s="22">
        <f>G186/F186</f>
        <v>1</v>
      </c>
    </row>
    <row r="187" spans="1:11" ht="24">
      <c r="A187" s="36"/>
      <c r="B187" s="36"/>
      <c r="C187" s="4" t="s">
        <v>33</v>
      </c>
      <c r="D187" s="5"/>
      <c r="E187" s="5"/>
      <c r="F187" s="5"/>
      <c r="G187" s="5"/>
      <c r="H187" s="3"/>
      <c r="I187" s="22"/>
      <c r="J187" s="22"/>
      <c r="K187" s="22"/>
    </row>
    <row r="188" spans="1:11">
      <c r="A188" s="36"/>
      <c r="B188" s="36"/>
      <c r="C188" s="4" t="s">
        <v>80</v>
      </c>
      <c r="D188" s="5"/>
      <c r="E188" s="5"/>
      <c r="F188" s="5"/>
      <c r="G188" s="5"/>
      <c r="H188" s="3"/>
      <c r="I188" s="22"/>
      <c r="J188" s="22"/>
      <c r="K188" s="22"/>
    </row>
    <row r="189" spans="1:11" ht="36">
      <c r="A189" s="36"/>
      <c r="B189" s="36"/>
      <c r="C189" s="4" t="s">
        <v>35</v>
      </c>
      <c r="D189" s="5"/>
      <c r="E189" s="5"/>
      <c r="F189" s="5"/>
      <c r="G189" s="5"/>
      <c r="H189" s="3"/>
      <c r="I189" s="22"/>
      <c r="J189" s="22"/>
      <c r="K189" s="22"/>
    </row>
    <row r="190" spans="1:11">
      <c r="A190" s="36"/>
      <c r="B190" s="36"/>
      <c r="C190" s="4" t="s">
        <v>36</v>
      </c>
      <c r="D190" s="5"/>
      <c r="E190" s="26" t="s">
        <v>131</v>
      </c>
      <c r="F190" s="26" t="s">
        <v>131</v>
      </c>
      <c r="G190" s="26" t="s">
        <v>131</v>
      </c>
      <c r="H190" s="3"/>
      <c r="I190" s="26" t="s">
        <v>131</v>
      </c>
      <c r="J190" s="27" t="s">
        <v>131</v>
      </c>
      <c r="K190" s="27" t="s">
        <v>131</v>
      </c>
    </row>
    <row r="191" spans="1:11">
      <c r="A191" s="37"/>
      <c r="B191" s="36"/>
      <c r="C191" s="4" t="s">
        <v>81</v>
      </c>
      <c r="D191" s="5"/>
      <c r="E191" s="26" t="s">
        <v>131</v>
      </c>
      <c r="F191" s="26" t="s">
        <v>131</v>
      </c>
      <c r="G191" s="26" t="s">
        <v>131</v>
      </c>
      <c r="H191" s="3"/>
      <c r="I191" s="26" t="s">
        <v>131</v>
      </c>
      <c r="J191" s="27" t="s">
        <v>131</v>
      </c>
      <c r="K191" s="27" t="s">
        <v>131</v>
      </c>
    </row>
    <row r="192" spans="1:11">
      <c r="A192" s="35" t="s">
        <v>91</v>
      </c>
      <c r="B192" s="36"/>
      <c r="C192" s="2" t="s">
        <v>5</v>
      </c>
      <c r="D192" s="3">
        <f t="shared" ref="D192:G192" si="32">SUM(D193,D195,D197,D198)</f>
        <v>16900.400000000001</v>
      </c>
      <c r="E192" s="26" t="s">
        <v>131</v>
      </c>
      <c r="F192" s="26" t="s">
        <v>131</v>
      </c>
      <c r="G192" s="3">
        <f t="shared" si="32"/>
        <v>16270</v>
      </c>
      <c r="H192" s="3">
        <f>H193</f>
        <v>16270</v>
      </c>
      <c r="I192" s="31">
        <f>G192/(D193+D195)</f>
        <v>0.96269910771342682</v>
      </c>
      <c r="J192" s="27" t="s">
        <v>131</v>
      </c>
      <c r="K192" s="27" t="s">
        <v>131</v>
      </c>
    </row>
    <row r="193" spans="1:11">
      <c r="A193" s="36"/>
      <c r="B193" s="36"/>
      <c r="C193" s="4" t="s">
        <v>6</v>
      </c>
      <c r="D193" s="5">
        <v>16900.400000000001</v>
      </c>
      <c r="E193" s="76">
        <v>16900.400000000001</v>
      </c>
      <c r="F193" s="76">
        <v>16900</v>
      </c>
      <c r="G193" s="5">
        <v>16270</v>
      </c>
      <c r="H193" s="5">
        <v>16270</v>
      </c>
      <c r="I193" s="22">
        <f>G193/D193</f>
        <v>0.96269910771342682</v>
      </c>
      <c r="J193" s="22">
        <f>G193/E193</f>
        <v>0.96269910771342682</v>
      </c>
      <c r="K193" s="22">
        <f>G193/F193</f>
        <v>0.96272189349112425</v>
      </c>
    </row>
    <row r="194" spans="1:11" ht="24">
      <c r="A194" s="36"/>
      <c r="B194" s="36"/>
      <c r="C194" s="4" t="s">
        <v>33</v>
      </c>
      <c r="D194" s="5"/>
      <c r="E194" s="5"/>
      <c r="F194" s="5"/>
      <c r="G194" s="5"/>
      <c r="H194" s="3"/>
      <c r="I194" s="22"/>
      <c r="J194" s="22"/>
      <c r="K194" s="22"/>
    </row>
    <row r="195" spans="1:11">
      <c r="A195" s="36"/>
      <c r="B195" s="36"/>
      <c r="C195" s="4" t="s">
        <v>80</v>
      </c>
      <c r="D195" s="5"/>
      <c r="E195" s="5"/>
      <c r="F195" s="5"/>
      <c r="G195" s="5"/>
      <c r="H195" s="3"/>
      <c r="I195" s="22"/>
      <c r="J195" s="22"/>
      <c r="K195" s="22"/>
    </row>
    <row r="196" spans="1:11" ht="36">
      <c r="A196" s="36"/>
      <c r="B196" s="36"/>
      <c r="C196" s="4" t="s">
        <v>35</v>
      </c>
      <c r="D196" s="5"/>
      <c r="E196" s="5"/>
      <c r="F196" s="5"/>
      <c r="G196" s="5"/>
      <c r="H196" s="3"/>
      <c r="I196" s="22"/>
      <c r="J196" s="22"/>
      <c r="K196" s="22"/>
    </row>
    <row r="197" spans="1:11">
      <c r="A197" s="36"/>
      <c r="B197" s="36"/>
      <c r="C197" s="4" t="s">
        <v>36</v>
      </c>
      <c r="D197" s="5"/>
      <c r="E197" s="26" t="s">
        <v>131</v>
      </c>
      <c r="F197" s="26" t="s">
        <v>131</v>
      </c>
      <c r="G197" s="26" t="s">
        <v>131</v>
      </c>
      <c r="H197" s="3"/>
      <c r="I197" s="26" t="s">
        <v>131</v>
      </c>
      <c r="J197" s="27" t="s">
        <v>131</v>
      </c>
      <c r="K197" s="27" t="s">
        <v>131</v>
      </c>
    </row>
    <row r="198" spans="1:11">
      <c r="A198" s="37"/>
      <c r="B198" s="37"/>
      <c r="C198" s="4" t="s">
        <v>81</v>
      </c>
      <c r="D198" s="5"/>
      <c r="E198" s="26" t="s">
        <v>131</v>
      </c>
      <c r="F198" s="26" t="s">
        <v>131</v>
      </c>
      <c r="G198" s="26" t="s">
        <v>131</v>
      </c>
      <c r="H198" s="3"/>
      <c r="I198" s="26" t="s">
        <v>131</v>
      </c>
      <c r="J198" s="27" t="s">
        <v>131</v>
      </c>
      <c r="K198" s="27" t="s">
        <v>131</v>
      </c>
    </row>
    <row r="199" spans="1:11">
      <c r="A199" s="35" t="s">
        <v>83</v>
      </c>
      <c r="B199" s="35" t="s">
        <v>125</v>
      </c>
      <c r="C199" s="2" t="s">
        <v>5</v>
      </c>
      <c r="D199" s="3">
        <f>SUM(D200,D202,D204,D205)</f>
        <v>3926722.6</v>
      </c>
      <c r="E199" s="26" t="s">
        <v>131</v>
      </c>
      <c r="F199" s="26" t="s">
        <v>131</v>
      </c>
      <c r="G199" s="3">
        <f t="shared" ref="G199" si="33">SUM(G200,G202,G204,G205)</f>
        <v>3515693.1740000001</v>
      </c>
      <c r="H199" s="3">
        <f>H200</f>
        <v>3515843.5329999998</v>
      </c>
      <c r="I199" s="31">
        <f>G199/(D200+D202)</f>
        <v>0.89532506676178247</v>
      </c>
      <c r="J199" s="27" t="s">
        <v>131</v>
      </c>
      <c r="K199" s="27" t="s">
        <v>131</v>
      </c>
    </row>
    <row r="200" spans="1:11">
      <c r="A200" s="36"/>
      <c r="B200" s="36"/>
      <c r="C200" s="4" t="s">
        <v>6</v>
      </c>
      <c r="D200" s="5">
        <v>3926722.6</v>
      </c>
      <c r="E200" s="5">
        <v>3926722.6</v>
      </c>
      <c r="F200" s="76">
        <v>3623975.193</v>
      </c>
      <c r="G200" s="5">
        <v>3515693.1740000001</v>
      </c>
      <c r="H200" s="5">
        <v>3515843.5329999998</v>
      </c>
      <c r="I200" s="22">
        <f>G200/D200</f>
        <v>0.89532506676178247</v>
      </c>
      <c r="J200" s="22">
        <f>G200/E200</f>
        <v>0.89532506676178247</v>
      </c>
      <c r="K200" s="22">
        <f>G200/F200</f>
        <v>0.97012065115424762</v>
      </c>
    </row>
    <row r="201" spans="1:11" ht="24">
      <c r="A201" s="36"/>
      <c r="B201" s="36"/>
      <c r="C201" s="4" t="s">
        <v>33</v>
      </c>
      <c r="D201" s="5"/>
      <c r="E201" s="5"/>
      <c r="F201" s="76"/>
      <c r="G201" s="5"/>
      <c r="H201" s="3"/>
      <c r="I201" s="22"/>
      <c r="J201" s="22"/>
      <c r="K201" s="22"/>
    </row>
    <row r="202" spans="1:11">
      <c r="A202" s="36"/>
      <c r="B202" s="36"/>
      <c r="C202" s="4" t="s">
        <v>80</v>
      </c>
      <c r="D202" s="5"/>
      <c r="E202" s="5"/>
      <c r="F202" s="76"/>
      <c r="G202" s="5"/>
      <c r="H202" s="3"/>
      <c r="I202" s="22"/>
      <c r="J202" s="22"/>
      <c r="K202" s="22"/>
    </row>
    <row r="203" spans="1:11" ht="36">
      <c r="A203" s="36"/>
      <c r="B203" s="36"/>
      <c r="C203" s="4" t="s">
        <v>35</v>
      </c>
      <c r="D203" s="5"/>
      <c r="E203" s="77"/>
      <c r="F203" s="77"/>
      <c r="G203" s="5"/>
      <c r="H203" s="3"/>
      <c r="I203" s="22"/>
      <c r="J203" s="22"/>
      <c r="K203" s="22"/>
    </row>
    <row r="204" spans="1:11">
      <c r="A204" s="36"/>
      <c r="B204" s="36"/>
      <c r="C204" s="4" t="s">
        <v>36</v>
      </c>
      <c r="D204" s="5"/>
      <c r="E204" s="26" t="s">
        <v>131</v>
      </c>
      <c r="F204" s="26" t="s">
        <v>131</v>
      </c>
      <c r="G204" s="26" t="s">
        <v>131</v>
      </c>
      <c r="H204" s="3"/>
      <c r="I204" s="26" t="s">
        <v>131</v>
      </c>
      <c r="J204" s="27" t="s">
        <v>131</v>
      </c>
      <c r="K204" s="27" t="s">
        <v>131</v>
      </c>
    </row>
    <row r="205" spans="1:11" ht="15" customHeight="1">
      <c r="A205" s="37"/>
      <c r="B205" s="37"/>
      <c r="C205" s="4" t="s">
        <v>81</v>
      </c>
      <c r="D205" s="5"/>
      <c r="E205" s="26" t="s">
        <v>131</v>
      </c>
      <c r="F205" s="26" t="s">
        <v>131</v>
      </c>
      <c r="G205" s="26" t="s">
        <v>131</v>
      </c>
      <c r="H205" s="3"/>
      <c r="I205" s="26" t="s">
        <v>131</v>
      </c>
      <c r="J205" s="27" t="s">
        <v>131</v>
      </c>
      <c r="K205" s="27" t="s">
        <v>131</v>
      </c>
    </row>
    <row r="206" spans="1:11">
      <c r="A206" s="35" t="s">
        <v>122</v>
      </c>
      <c r="B206" s="35" t="s">
        <v>125</v>
      </c>
      <c r="C206" s="2" t="s">
        <v>5</v>
      </c>
      <c r="D206" s="3">
        <f t="shared" ref="D206:G206" si="34">SUM(D207,D209,D211,D212)</f>
        <v>522538.2</v>
      </c>
      <c r="E206" s="26" t="s">
        <v>131</v>
      </c>
      <c r="F206" s="26" t="s">
        <v>131</v>
      </c>
      <c r="G206" s="3">
        <f t="shared" si="34"/>
        <v>349219.86900000001</v>
      </c>
      <c r="H206" s="3">
        <f>H207</f>
        <v>349879.32900000003</v>
      </c>
      <c r="I206" s="31">
        <f>G206/(D207+D209)</f>
        <v>0.66831452513902334</v>
      </c>
      <c r="J206" s="27" t="s">
        <v>131</v>
      </c>
      <c r="K206" s="27" t="s">
        <v>131</v>
      </c>
    </row>
    <row r="207" spans="1:11" ht="15" customHeight="1">
      <c r="A207" s="36"/>
      <c r="B207" s="36"/>
      <c r="C207" s="4" t="s">
        <v>6</v>
      </c>
      <c r="D207" s="5">
        <v>522538.2</v>
      </c>
      <c r="E207" s="5">
        <v>522538.2</v>
      </c>
      <c r="F207" s="5">
        <v>485929.39199999999</v>
      </c>
      <c r="G207" s="76">
        <v>349219.86900000001</v>
      </c>
      <c r="H207" s="5">
        <v>349879.32900000003</v>
      </c>
      <c r="I207" s="22">
        <f>G207/D207</f>
        <v>0.66831452513902334</v>
      </c>
      <c r="J207" s="22">
        <f>G207/E207</f>
        <v>0.66831452513902334</v>
      </c>
      <c r="K207" s="22">
        <f>G207/F207</f>
        <v>0.71866381155227588</v>
      </c>
    </row>
    <row r="208" spans="1:11" ht="17.25" customHeight="1">
      <c r="A208" s="36"/>
      <c r="B208" s="36"/>
      <c r="C208" s="4" t="s">
        <v>33</v>
      </c>
      <c r="D208" s="5"/>
      <c r="E208" s="5"/>
      <c r="F208" s="5"/>
      <c r="G208" s="76"/>
      <c r="H208" s="3"/>
      <c r="I208" s="22"/>
      <c r="J208" s="22"/>
      <c r="K208" s="22"/>
    </row>
    <row r="209" spans="1:11" ht="24.75" customHeight="1">
      <c r="A209" s="36"/>
      <c r="B209" s="36"/>
      <c r="C209" s="4" t="s">
        <v>80</v>
      </c>
      <c r="D209" s="5"/>
      <c r="E209" s="5"/>
      <c r="F209" s="5"/>
      <c r="G209" s="5"/>
      <c r="H209" s="3"/>
      <c r="I209" s="22"/>
      <c r="J209" s="22"/>
      <c r="K209" s="22"/>
    </row>
    <row r="210" spans="1:11" ht="36">
      <c r="A210" s="36"/>
      <c r="B210" s="36"/>
      <c r="C210" s="4" t="s">
        <v>35</v>
      </c>
      <c r="D210" s="5"/>
      <c r="E210" s="5"/>
      <c r="F210" s="5"/>
      <c r="G210" s="5"/>
      <c r="H210" s="3"/>
      <c r="I210" s="22"/>
      <c r="J210" s="22"/>
      <c r="K210" s="22"/>
    </row>
    <row r="211" spans="1:11">
      <c r="A211" s="36"/>
      <c r="B211" s="36"/>
      <c r="C211" s="4" t="s">
        <v>36</v>
      </c>
      <c r="D211" s="5"/>
      <c r="E211" s="26" t="s">
        <v>131</v>
      </c>
      <c r="F211" s="26" t="s">
        <v>131</v>
      </c>
      <c r="G211" s="26" t="s">
        <v>131</v>
      </c>
      <c r="H211" s="3"/>
      <c r="I211" s="26" t="s">
        <v>131</v>
      </c>
      <c r="J211" s="27" t="s">
        <v>131</v>
      </c>
      <c r="K211" s="27" t="s">
        <v>131</v>
      </c>
    </row>
    <row r="212" spans="1:11">
      <c r="A212" s="37"/>
      <c r="B212" s="37"/>
      <c r="C212" s="4" t="s">
        <v>81</v>
      </c>
      <c r="D212" s="5"/>
      <c r="E212" s="26" t="s">
        <v>131</v>
      </c>
      <c r="F212" s="26" t="s">
        <v>131</v>
      </c>
      <c r="G212" s="26" t="s">
        <v>131</v>
      </c>
      <c r="H212" s="3"/>
      <c r="I212" s="26" t="s">
        <v>131</v>
      </c>
      <c r="J212" s="27" t="s">
        <v>131</v>
      </c>
      <c r="K212" s="27" t="s">
        <v>131</v>
      </c>
    </row>
    <row r="213" spans="1:11">
      <c r="A213" s="35" t="s">
        <v>145</v>
      </c>
      <c r="B213" s="35" t="s">
        <v>127</v>
      </c>
      <c r="C213" s="2" t="s">
        <v>5</v>
      </c>
      <c r="D213" s="3">
        <f>D214+D218</f>
        <v>245100</v>
      </c>
      <c r="E213" s="26" t="s">
        <v>131</v>
      </c>
      <c r="F213" s="26" t="s">
        <v>131</v>
      </c>
      <c r="G213" s="3">
        <f>G214</f>
        <v>243156.77799999999</v>
      </c>
      <c r="H213" s="3">
        <f>H214+H218</f>
        <v>243231.77799999999</v>
      </c>
      <c r="I213" s="31">
        <f>G213/(D214+D216)</f>
        <v>0.99247664489795917</v>
      </c>
      <c r="J213" s="27" t="s">
        <v>131</v>
      </c>
      <c r="K213" s="27" t="s">
        <v>131</v>
      </c>
    </row>
    <row r="214" spans="1:11">
      <c r="A214" s="36"/>
      <c r="B214" s="36"/>
      <c r="C214" s="4" t="s">
        <v>6</v>
      </c>
      <c r="D214" s="5">
        <v>245000</v>
      </c>
      <c r="E214" s="5">
        <v>245000</v>
      </c>
      <c r="F214" s="5">
        <v>245000</v>
      </c>
      <c r="G214" s="5">
        <v>243156.77799999999</v>
      </c>
      <c r="H214" s="5">
        <v>243156.77799999999</v>
      </c>
      <c r="I214" s="22">
        <f>G214/D214</f>
        <v>0.99247664489795917</v>
      </c>
      <c r="J214" s="22">
        <f>G214/E214</f>
        <v>0.99247664489795917</v>
      </c>
      <c r="K214" s="22">
        <f>G214/F214</f>
        <v>0.99247664489795917</v>
      </c>
    </row>
    <row r="215" spans="1:11" ht="24">
      <c r="A215" s="36"/>
      <c r="B215" s="36"/>
      <c r="C215" s="4" t="s">
        <v>33</v>
      </c>
      <c r="D215" s="5"/>
      <c r="E215" s="5"/>
      <c r="F215" s="5"/>
      <c r="G215" s="5"/>
      <c r="H215" s="3"/>
      <c r="I215" s="22"/>
      <c r="J215" s="3"/>
      <c r="K215" s="3"/>
    </row>
    <row r="216" spans="1:11">
      <c r="A216" s="36"/>
      <c r="B216" s="36"/>
      <c r="C216" s="4" t="s">
        <v>80</v>
      </c>
      <c r="D216" s="5"/>
      <c r="E216" s="5"/>
      <c r="F216" s="5"/>
      <c r="G216" s="5"/>
      <c r="H216" s="3"/>
      <c r="I216" s="22"/>
      <c r="J216" s="3"/>
      <c r="K216" s="3"/>
    </row>
    <row r="217" spans="1:11" ht="36">
      <c r="A217" s="36"/>
      <c r="B217" s="36"/>
      <c r="C217" s="4" t="s">
        <v>35</v>
      </c>
      <c r="D217" s="5"/>
      <c r="E217" s="5"/>
      <c r="F217" s="5"/>
      <c r="G217" s="5"/>
      <c r="H217" s="3"/>
      <c r="I217" s="22"/>
      <c r="J217" s="3"/>
      <c r="K217" s="3"/>
    </row>
    <row r="218" spans="1:11">
      <c r="A218" s="36"/>
      <c r="B218" s="36"/>
      <c r="C218" s="4" t="s">
        <v>36</v>
      </c>
      <c r="D218" s="5">
        <v>100</v>
      </c>
      <c r="E218" s="26" t="s">
        <v>131</v>
      </c>
      <c r="F218" s="26" t="s">
        <v>131</v>
      </c>
      <c r="G218" s="26" t="s">
        <v>131</v>
      </c>
      <c r="H218" s="5">
        <v>75</v>
      </c>
      <c r="I218" s="26" t="s">
        <v>131</v>
      </c>
      <c r="J218" s="27" t="s">
        <v>131</v>
      </c>
      <c r="K218" s="27" t="s">
        <v>131</v>
      </c>
    </row>
    <row r="219" spans="1:11">
      <c r="A219" s="37"/>
      <c r="B219" s="37"/>
      <c r="C219" s="4" t="s">
        <v>81</v>
      </c>
      <c r="D219" s="5"/>
      <c r="E219" s="26" t="s">
        <v>131</v>
      </c>
      <c r="F219" s="26" t="s">
        <v>131</v>
      </c>
      <c r="G219" s="26" t="s">
        <v>131</v>
      </c>
      <c r="H219" s="3"/>
      <c r="I219" s="26" t="s">
        <v>131</v>
      </c>
      <c r="J219" s="27" t="s">
        <v>131</v>
      </c>
      <c r="K219" s="27" t="s">
        <v>131</v>
      </c>
    </row>
    <row r="220" spans="1:11">
      <c r="A220" s="35" t="s">
        <v>115</v>
      </c>
      <c r="B220" s="35" t="s">
        <v>128</v>
      </c>
      <c r="C220" s="2" t="s">
        <v>5</v>
      </c>
      <c r="D220" s="3">
        <f t="shared" ref="D220" si="35">SUM(D221,D223,D225,D226)</f>
        <v>265250</v>
      </c>
      <c r="E220" s="26" t="s">
        <v>131</v>
      </c>
      <c r="F220" s="26" t="s">
        <v>131</v>
      </c>
      <c r="G220" s="3">
        <f>SUM(G221,G223,G225,G226)</f>
        <v>254729.73499999999</v>
      </c>
      <c r="H220" s="3">
        <f>H221+H225</f>
        <v>272535.74572000001</v>
      </c>
      <c r="I220" s="31">
        <f>G220/(D221+D223)</f>
        <v>0.9873245542635658</v>
      </c>
      <c r="J220" s="27" t="s">
        <v>131</v>
      </c>
      <c r="K220" s="27" t="s">
        <v>131</v>
      </c>
    </row>
    <row r="221" spans="1:11">
      <c r="A221" s="36"/>
      <c r="B221" s="36"/>
      <c r="C221" s="4" t="s">
        <v>6</v>
      </c>
      <c r="D221" s="5">
        <v>258000</v>
      </c>
      <c r="E221" s="5">
        <v>258000</v>
      </c>
      <c r="F221" s="5">
        <v>258000</v>
      </c>
      <c r="G221" s="5">
        <v>254729.73499999999</v>
      </c>
      <c r="H221" s="5">
        <v>254729.73499999999</v>
      </c>
      <c r="I221" s="22">
        <f>G221/D221</f>
        <v>0.9873245542635658</v>
      </c>
      <c r="J221" s="22">
        <f>G221/E221</f>
        <v>0.9873245542635658</v>
      </c>
      <c r="K221" s="22">
        <f t="shared" ref="K221" si="36">G221/F221</f>
        <v>0.9873245542635658</v>
      </c>
    </row>
    <row r="222" spans="1:11" ht="21" customHeight="1">
      <c r="A222" s="36"/>
      <c r="B222" s="36"/>
      <c r="C222" s="4" t="s">
        <v>33</v>
      </c>
      <c r="D222" s="5"/>
      <c r="E222" s="5"/>
      <c r="F222" s="5"/>
      <c r="G222" s="5"/>
      <c r="H222" s="5"/>
      <c r="I222" s="22"/>
      <c r="J222" s="22"/>
      <c r="K222" s="22"/>
    </row>
    <row r="223" spans="1:11" ht="26.25" customHeight="1">
      <c r="A223" s="36"/>
      <c r="B223" s="36"/>
      <c r="C223" s="4" t="s">
        <v>80</v>
      </c>
      <c r="D223" s="5"/>
      <c r="E223" s="5"/>
      <c r="F223" s="5"/>
      <c r="G223" s="5"/>
      <c r="H223" s="5"/>
      <c r="I223" s="22"/>
      <c r="J223" s="22"/>
      <c r="K223" s="22"/>
    </row>
    <row r="224" spans="1:11" ht="36">
      <c r="A224" s="36"/>
      <c r="B224" s="36"/>
      <c r="C224" s="4" t="s">
        <v>35</v>
      </c>
      <c r="D224" s="5"/>
      <c r="E224" s="5"/>
      <c r="F224" s="5"/>
      <c r="G224" s="5"/>
      <c r="H224" s="5"/>
      <c r="I224" s="22"/>
      <c r="J224" s="22"/>
      <c r="K224" s="22"/>
    </row>
    <row r="225" spans="1:12">
      <c r="A225" s="36"/>
      <c r="B225" s="36"/>
      <c r="C225" s="4" t="s">
        <v>36</v>
      </c>
      <c r="D225" s="5">
        <v>7250</v>
      </c>
      <c r="E225" s="26" t="s">
        <v>131</v>
      </c>
      <c r="F225" s="26" t="s">
        <v>131</v>
      </c>
      <c r="G225" s="26" t="s">
        <v>131</v>
      </c>
      <c r="H225" s="5">
        <v>17806.010719999998</v>
      </c>
      <c r="I225" s="26" t="s">
        <v>131</v>
      </c>
      <c r="J225" s="27" t="s">
        <v>131</v>
      </c>
      <c r="K225" s="27" t="s">
        <v>131</v>
      </c>
    </row>
    <row r="226" spans="1:12">
      <c r="A226" s="37"/>
      <c r="B226" s="37"/>
      <c r="C226" s="4" t="s">
        <v>81</v>
      </c>
      <c r="D226" s="5"/>
      <c r="E226" s="26" t="s">
        <v>131</v>
      </c>
      <c r="F226" s="26" t="s">
        <v>131</v>
      </c>
      <c r="G226" s="26" t="s">
        <v>131</v>
      </c>
      <c r="H226" s="3"/>
      <c r="I226" s="26" t="s">
        <v>131</v>
      </c>
      <c r="J226" s="27" t="s">
        <v>131</v>
      </c>
      <c r="K226" s="27" t="s">
        <v>131</v>
      </c>
    </row>
    <row r="227" spans="1:12">
      <c r="A227" s="35" t="s">
        <v>123</v>
      </c>
      <c r="B227" s="73" t="s">
        <v>129</v>
      </c>
      <c r="C227" s="2" t="s">
        <v>5</v>
      </c>
      <c r="D227" s="3">
        <f t="shared" ref="D227" si="37">SUM(D228,D230,D232,D233)</f>
        <v>2000000</v>
      </c>
      <c r="E227" s="26" t="s">
        <v>131</v>
      </c>
      <c r="F227" s="26" t="s">
        <v>131</v>
      </c>
      <c r="G227" s="3">
        <f>SUM(G228,G230,G232,G233)</f>
        <v>1999800</v>
      </c>
      <c r="H227" s="3">
        <f>H228+H230+H232</f>
        <v>2000000</v>
      </c>
      <c r="I227" s="31">
        <f>G227/(D228+D230)</f>
        <v>1</v>
      </c>
      <c r="J227" s="27" t="s">
        <v>131</v>
      </c>
      <c r="K227" s="27" t="s">
        <v>131</v>
      </c>
    </row>
    <row r="228" spans="1:12" ht="15" customHeight="1">
      <c r="A228" s="36"/>
      <c r="B228" s="74"/>
      <c r="C228" s="4" t="s">
        <v>6</v>
      </c>
      <c r="D228" s="5">
        <f>D235+D242+D249</f>
        <v>999800</v>
      </c>
      <c r="E228" s="5">
        <f t="shared" ref="E228:H228" si="38">E235+E242+E249</f>
        <v>999800</v>
      </c>
      <c r="F228" s="5">
        <f t="shared" si="38"/>
        <v>999800</v>
      </c>
      <c r="G228" s="5">
        <f t="shared" si="38"/>
        <v>999800</v>
      </c>
      <c r="H228" s="5">
        <f t="shared" si="38"/>
        <v>999800</v>
      </c>
      <c r="I228" s="22">
        <f t="shared" ref="I228:I229" si="39">G228/D228</f>
        <v>1</v>
      </c>
      <c r="J228" s="22">
        <f t="shared" ref="J228:J229" si="40">G228/E228</f>
        <v>1</v>
      </c>
      <c r="K228" s="22">
        <f t="shared" ref="K228:K229" si="41">G228/F228</f>
        <v>1</v>
      </c>
    </row>
    <row r="229" spans="1:12" ht="27.75" customHeight="1">
      <c r="A229" s="36"/>
      <c r="B229" s="74"/>
      <c r="C229" s="4" t="s">
        <v>33</v>
      </c>
      <c r="D229" s="5">
        <f>D228</f>
        <v>999800</v>
      </c>
      <c r="E229" s="5">
        <f t="shared" ref="E229:H229" si="42">E228</f>
        <v>999800</v>
      </c>
      <c r="F229" s="5">
        <f t="shared" si="42"/>
        <v>999800</v>
      </c>
      <c r="G229" s="5">
        <f t="shared" si="42"/>
        <v>999800</v>
      </c>
      <c r="H229" s="5">
        <f t="shared" si="42"/>
        <v>999800</v>
      </c>
      <c r="I229" s="22">
        <f t="shared" si="39"/>
        <v>1</v>
      </c>
      <c r="J229" s="22">
        <f t="shared" si="40"/>
        <v>1</v>
      </c>
      <c r="K229" s="22">
        <f t="shared" si="41"/>
        <v>1</v>
      </c>
    </row>
    <row r="230" spans="1:12">
      <c r="A230" s="36"/>
      <c r="B230" s="74"/>
      <c r="C230" s="4" t="s">
        <v>80</v>
      </c>
      <c r="D230" s="5">
        <f>D237+D244+D251</f>
        <v>1000000</v>
      </c>
      <c r="E230" s="5">
        <f t="shared" ref="E230:H230" si="43">E237+E244+E251</f>
        <v>1000000</v>
      </c>
      <c r="F230" s="5">
        <f t="shared" si="43"/>
        <v>1000000</v>
      </c>
      <c r="G230" s="5">
        <f t="shared" si="43"/>
        <v>1000000</v>
      </c>
      <c r="H230" s="5">
        <f t="shared" si="43"/>
        <v>1000000</v>
      </c>
      <c r="I230" s="22">
        <f>G230/D230</f>
        <v>1</v>
      </c>
      <c r="J230" s="22">
        <f>G230/E230</f>
        <v>1</v>
      </c>
      <c r="K230" s="22">
        <f>G230/F230</f>
        <v>1</v>
      </c>
    </row>
    <row r="231" spans="1:12" ht="36">
      <c r="A231" s="36"/>
      <c r="B231" s="74"/>
      <c r="C231" s="4" t="s">
        <v>35</v>
      </c>
      <c r="D231" s="5">
        <f>D230</f>
        <v>1000000</v>
      </c>
      <c r="E231" s="5">
        <f t="shared" ref="E231:H231" si="44">E230</f>
        <v>1000000</v>
      </c>
      <c r="F231" s="5">
        <f t="shared" si="44"/>
        <v>1000000</v>
      </c>
      <c r="G231" s="5">
        <f t="shared" si="44"/>
        <v>1000000</v>
      </c>
      <c r="H231" s="5">
        <f t="shared" si="44"/>
        <v>1000000</v>
      </c>
      <c r="I231" s="22">
        <f>G231/D231</f>
        <v>1</v>
      </c>
      <c r="J231" s="22">
        <f>G231/E231</f>
        <v>1</v>
      </c>
      <c r="K231" s="22">
        <f>G231/F231</f>
        <v>1</v>
      </c>
    </row>
    <row r="232" spans="1:12">
      <c r="A232" s="36"/>
      <c r="B232" s="74"/>
      <c r="C232" s="4" t="s">
        <v>36</v>
      </c>
      <c r="D232" s="5">
        <f>D239+D246</f>
        <v>200</v>
      </c>
      <c r="E232" s="26" t="s">
        <v>131</v>
      </c>
      <c r="F232" s="26" t="s">
        <v>131</v>
      </c>
      <c r="G232" s="26" t="s">
        <v>131</v>
      </c>
      <c r="H232" s="5">
        <f>H239+H246</f>
        <v>200</v>
      </c>
      <c r="I232" s="26" t="s">
        <v>131</v>
      </c>
      <c r="J232" s="27" t="s">
        <v>131</v>
      </c>
      <c r="K232" s="27" t="s">
        <v>131</v>
      </c>
    </row>
    <row r="233" spans="1:12">
      <c r="A233" s="37"/>
      <c r="B233" s="74"/>
      <c r="C233" s="4" t="s">
        <v>81</v>
      </c>
      <c r="D233" s="5"/>
      <c r="E233" s="26" t="s">
        <v>131</v>
      </c>
      <c r="F233" s="26" t="s">
        <v>131</v>
      </c>
      <c r="G233" s="26" t="s">
        <v>131</v>
      </c>
      <c r="H233" s="5"/>
      <c r="I233" s="26" t="s">
        <v>131</v>
      </c>
      <c r="J233" s="27" t="s">
        <v>131</v>
      </c>
      <c r="K233" s="27" t="s">
        <v>131</v>
      </c>
    </row>
    <row r="234" spans="1:12">
      <c r="A234" s="35" t="s">
        <v>134</v>
      </c>
      <c r="B234" s="74"/>
      <c r="C234" s="2" t="s">
        <v>5</v>
      </c>
      <c r="D234" s="3">
        <f>D235+D237+D239</f>
        <v>850270</v>
      </c>
      <c r="E234" s="26" t="s">
        <v>131</v>
      </c>
      <c r="F234" s="26" t="s">
        <v>131</v>
      </c>
      <c r="G234" s="3">
        <f>G235+G237</f>
        <v>850170</v>
      </c>
      <c r="H234" s="3">
        <f>H235</f>
        <v>850170</v>
      </c>
      <c r="I234" s="31">
        <f>G234/(D235+D237)</f>
        <v>1</v>
      </c>
      <c r="J234" s="27" t="s">
        <v>131</v>
      </c>
      <c r="K234" s="27" t="s">
        <v>131</v>
      </c>
    </row>
    <row r="235" spans="1:12" ht="18.75" customHeight="1">
      <c r="A235" s="36"/>
      <c r="B235" s="74"/>
      <c r="C235" s="4" t="s">
        <v>6</v>
      </c>
      <c r="D235" s="5">
        <v>850170</v>
      </c>
      <c r="E235" s="5">
        <v>850170</v>
      </c>
      <c r="F235" s="5">
        <v>850170</v>
      </c>
      <c r="G235" s="5">
        <v>850170</v>
      </c>
      <c r="H235" s="5">
        <v>850170</v>
      </c>
      <c r="I235" s="22">
        <f t="shared" ref="I235" si="45">G235/D235</f>
        <v>1</v>
      </c>
      <c r="J235" s="22">
        <f t="shared" ref="J235" si="46">G235/E235</f>
        <v>1</v>
      </c>
      <c r="K235" s="22">
        <f t="shared" ref="K235" si="47">G235/F235</f>
        <v>1</v>
      </c>
    </row>
    <row r="236" spans="1:12" ht="27" customHeight="1">
      <c r="A236" s="36"/>
      <c r="B236" s="74"/>
      <c r="C236" s="4" t="s">
        <v>33</v>
      </c>
      <c r="D236" s="5"/>
      <c r="E236" s="5"/>
      <c r="F236" s="5"/>
      <c r="G236" s="5"/>
      <c r="H236" s="5"/>
      <c r="I236" s="22"/>
      <c r="J236" s="22"/>
      <c r="K236" s="22"/>
    </row>
    <row r="237" spans="1:12">
      <c r="A237" s="36"/>
      <c r="B237" s="74"/>
      <c r="C237" s="4" t="s">
        <v>80</v>
      </c>
      <c r="D237" s="5"/>
      <c r="E237" s="5"/>
      <c r="F237" s="5"/>
      <c r="G237" s="5"/>
      <c r="H237" s="5"/>
      <c r="I237" s="22"/>
      <c r="J237" s="22"/>
      <c r="K237" s="22"/>
    </row>
    <row r="238" spans="1:12" ht="36">
      <c r="A238" s="36"/>
      <c r="B238" s="74"/>
      <c r="C238" s="4" t="s">
        <v>35</v>
      </c>
      <c r="D238" s="5"/>
      <c r="E238" s="5"/>
      <c r="F238" s="5"/>
      <c r="G238" s="5"/>
      <c r="H238" s="5"/>
      <c r="I238" s="22"/>
      <c r="J238" s="22"/>
      <c r="K238" s="22"/>
      <c r="L238" s="23"/>
    </row>
    <row r="239" spans="1:12">
      <c r="A239" s="36"/>
      <c r="B239" s="74"/>
      <c r="C239" s="4" t="s">
        <v>36</v>
      </c>
      <c r="D239" s="5">
        <v>100</v>
      </c>
      <c r="E239" s="26" t="s">
        <v>131</v>
      </c>
      <c r="F239" s="26" t="s">
        <v>131</v>
      </c>
      <c r="G239" s="26" t="s">
        <v>131</v>
      </c>
      <c r="H239" s="5">
        <v>100</v>
      </c>
      <c r="I239" s="26" t="s">
        <v>131</v>
      </c>
      <c r="J239" s="27" t="s">
        <v>131</v>
      </c>
      <c r="K239" s="27" t="s">
        <v>131</v>
      </c>
    </row>
    <row r="240" spans="1:12">
      <c r="A240" s="37"/>
      <c r="B240" s="74"/>
      <c r="C240" s="4" t="s">
        <v>81</v>
      </c>
      <c r="D240" s="5"/>
      <c r="E240" s="26" t="s">
        <v>131</v>
      </c>
      <c r="F240" s="26" t="s">
        <v>131</v>
      </c>
      <c r="G240" s="26" t="s">
        <v>131</v>
      </c>
      <c r="H240" s="5"/>
      <c r="I240" s="26" t="s">
        <v>131</v>
      </c>
      <c r="J240" s="27" t="s">
        <v>131</v>
      </c>
      <c r="K240" s="27" t="s">
        <v>131</v>
      </c>
    </row>
    <row r="241" spans="1:11">
      <c r="A241" s="35" t="s">
        <v>135</v>
      </c>
      <c r="B241" s="74"/>
      <c r="C241" s="2" t="s">
        <v>5</v>
      </c>
      <c r="D241" s="3">
        <f>D242+D246+D244</f>
        <v>419730</v>
      </c>
      <c r="E241" s="26" t="s">
        <v>131</v>
      </c>
      <c r="F241" s="26" t="s">
        <v>131</v>
      </c>
      <c r="G241" s="3">
        <f>G242+G244</f>
        <v>419630</v>
      </c>
      <c r="H241" s="3">
        <f>H242+H246+H244</f>
        <v>419730</v>
      </c>
      <c r="I241" s="31">
        <f>G241/(D242+D244)</f>
        <v>1</v>
      </c>
      <c r="J241" s="27" t="s">
        <v>131</v>
      </c>
      <c r="K241" s="27" t="s">
        <v>131</v>
      </c>
    </row>
    <row r="242" spans="1:11" ht="15" customHeight="1">
      <c r="A242" s="36"/>
      <c r="B242" s="74"/>
      <c r="C242" s="4" t="s">
        <v>6</v>
      </c>
      <c r="D242" s="5">
        <v>149630</v>
      </c>
      <c r="E242" s="5">
        <v>149630</v>
      </c>
      <c r="F242" s="5">
        <v>149630</v>
      </c>
      <c r="G242" s="5">
        <v>149630</v>
      </c>
      <c r="H242" s="5">
        <v>149630</v>
      </c>
      <c r="I242" s="22">
        <f t="shared" ref="I242:I244" si="48">G242/D242</f>
        <v>1</v>
      </c>
      <c r="J242" s="22">
        <f t="shared" ref="J242:J244" si="49">G242/E242</f>
        <v>1</v>
      </c>
      <c r="K242" s="22">
        <f t="shared" ref="K242:K244" si="50">G242/F242</f>
        <v>1</v>
      </c>
    </row>
    <row r="243" spans="1:11" ht="28.5" customHeight="1">
      <c r="A243" s="36"/>
      <c r="B243" s="74"/>
      <c r="C243" s="4" t="s">
        <v>33</v>
      </c>
      <c r="D243" s="5"/>
      <c r="E243" s="5"/>
      <c r="F243" s="5"/>
      <c r="G243" s="5"/>
      <c r="H243" s="5"/>
      <c r="I243" s="22"/>
      <c r="J243" s="22"/>
      <c r="K243" s="22"/>
    </row>
    <row r="244" spans="1:11">
      <c r="A244" s="36"/>
      <c r="B244" s="74"/>
      <c r="C244" s="4" t="s">
        <v>80</v>
      </c>
      <c r="D244" s="5">
        <v>270000</v>
      </c>
      <c r="E244" s="5">
        <v>270000</v>
      </c>
      <c r="F244" s="5">
        <v>270000</v>
      </c>
      <c r="G244" s="5">
        <v>270000</v>
      </c>
      <c r="H244" s="5">
        <v>270000</v>
      </c>
      <c r="I244" s="22">
        <f t="shared" si="48"/>
        <v>1</v>
      </c>
      <c r="J244" s="22">
        <f t="shared" si="49"/>
        <v>1</v>
      </c>
      <c r="K244" s="22">
        <f t="shared" si="50"/>
        <v>1</v>
      </c>
    </row>
    <row r="245" spans="1:11" ht="36">
      <c r="A245" s="36"/>
      <c r="B245" s="74"/>
      <c r="C245" s="4" t="s">
        <v>35</v>
      </c>
      <c r="D245" s="5"/>
      <c r="E245" s="5"/>
      <c r="F245" s="5"/>
      <c r="G245" s="5"/>
      <c r="H245" s="5"/>
      <c r="I245" s="22"/>
      <c r="J245" s="22"/>
      <c r="K245" s="22"/>
    </row>
    <row r="246" spans="1:11">
      <c r="A246" s="36"/>
      <c r="B246" s="74"/>
      <c r="C246" s="4" t="s">
        <v>36</v>
      </c>
      <c r="D246" s="5">
        <v>100</v>
      </c>
      <c r="E246" s="26" t="s">
        <v>131</v>
      </c>
      <c r="F246" s="26" t="s">
        <v>131</v>
      </c>
      <c r="G246" s="26" t="s">
        <v>131</v>
      </c>
      <c r="H246" s="5">
        <v>100</v>
      </c>
      <c r="I246" s="26" t="s">
        <v>131</v>
      </c>
      <c r="J246" s="27" t="s">
        <v>131</v>
      </c>
      <c r="K246" s="27" t="s">
        <v>131</v>
      </c>
    </row>
    <row r="247" spans="1:11">
      <c r="A247" s="37"/>
      <c r="B247" s="74"/>
      <c r="C247" s="4" t="s">
        <v>81</v>
      </c>
      <c r="D247" s="5"/>
      <c r="E247" s="26" t="s">
        <v>131</v>
      </c>
      <c r="F247" s="26" t="s">
        <v>131</v>
      </c>
      <c r="G247" s="26" t="s">
        <v>131</v>
      </c>
      <c r="H247" s="3"/>
      <c r="I247" s="26" t="s">
        <v>131</v>
      </c>
      <c r="J247" s="27" t="s">
        <v>131</v>
      </c>
      <c r="K247" s="27" t="s">
        <v>131</v>
      </c>
    </row>
    <row r="248" spans="1:11">
      <c r="A248" s="35" t="s">
        <v>136</v>
      </c>
      <c r="B248" s="74"/>
      <c r="C248" s="2" t="s">
        <v>5</v>
      </c>
      <c r="D248" s="3">
        <f>D251</f>
        <v>730000</v>
      </c>
      <c r="E248" s="26" t="s">
        <v>131</v>
      </c>
      <c r="F248" s="26" t="s">
        <v>131</v>
      </c>
      <c r="G248" s="3">
        <f>G251</f>
        <v>730000</v>
      </c>
      <c r="H248" s="3">
        <f>H251</f>
        <v>730000</v>
      </c>
      <c r="I248" s="31">
        <f>G248/(D249+D251)</f>
        <v>1</v>
      </c>
      <c r="J248" s="27" t="s">
        <v>131</v>
      </c>
      <c r="K248" s="27" t="s">
        <v>131</v>
      </c>
    </row>
    <row r="249" spans="1:11">
      <c r="A249" s="36"/>
      <c r="B249" s="74"/>
      <c r="C249" s="4" t="s">
        <v>6</v>
      </c>
      <c r="D249" s="5"/>
      <c r="E249" s="5"/>
      <c r="F249" s="5"/>
      <c r="G249" s="5"/>
      <c r="H249" s="3"/>
      <c r="I249" s="22"/>
      <c r="J249" s="22"/>
      <c r="K249" s="22"/>
    </row>
    <row r="250" spans="1:11" ht="24">
      <c r="A250" s="36"/>
      <c r="B250" s="74"/>
      <c r="C250" s="4" t="s">
        <v>33</v>
      </c>
      <c r="D250" s="5"/>
      <c r="E250" s="5"/>
      <c r="F250" s="5"/>
      <c r="G250" s="5"/>
      <c r="H250" s="3"/>
      <c r="I250" s="22"/>
      <c r="J250" s="22"/>
      <c r="K250" s="22"/>
    </row>
    <row r="251" spans="1:11">
      <c r="A251" s="36"/>
      <c r="B251" s="74"/>
      <c r="C251" s="4" t="s">
        <v>80</v>
      </c>
      <c r="D251" s="5">
        <v>730000</v>
      </c>
      <c r="E251" s="5">
        <v>730000</v>
      </c>
      <c r="F251" s="5">
        <v>730000</v>
      </c>
      <c r="G251" s="5">
        <v>730000</v>
      </c>
      <c r="H251" s="5">
        <v>730000</v>
      </c>
      <c r="I251" s="22">
        <f>G251/D251</f>
        <v>1</v>
      </c>
      <c r="J251" s="22">
        <f>G251/E251</f>
        <v>1</v>
      </c>
      <c r="K251" s="22">
        <f>G251/F251</f>
        <v>1</v>
      </c>
    </row>
    <row r="252" spans="1:11" ht="36">
      <c r="A252" s="36"/>
      <c r="B252" s="74"/>
      <c r="C252" s="4" t="s">
        <v>35</v>
      </c>
      <c r="D252" s="5"/>
      <c r="E252" s="5"/>
      <c r="F252" s="5"/>
      <c r="G252" s="5"/>
      <c r="H252" s="3"/>
      <c r="I252" s="22"/>
      <c r="J252" s="22"/>
      <c r="K252" s="22"/>
    </row>
    <row r="253" spans="1:11">
      <c r="A253" s="36"/>
      <c r="B253" s="74"/>
      <c r="C253" s="4" t="s">
        <v>36</v>
      </c>
      <c r="D253" s="5"/>
      <c r="E253" s="26" t="s">
        <v>131</v>
      </c>
      <c r="F253" s="26" t="s">
        <v>131</v>
      </c>
      <c r="G253" s="26" t="s">
        <v>131</v>
      </c>
      <c r="H253" s="3"/>
      <c r="I253" s="26" t="s">
        <v>131</v>
      </c>
      <c r="J253" s="27" t="s">
        <v>131</v>
      </c>
      <c r="K253" s="27" t="s">
        <v>131</v>
      </c>
    </row>
    <row r="254" spans="1:11">
      <c r="A254" s="37"/>
      <c r="B254" s="75"/>
      <c r="C254" s="4" t="s">
        <v>81</v>
      </c>
      <c r="D254" s="5"/>
      <c r="E254" s="26" t="s">
        <v>131</v>
      </c>
      <c r="F254" s="26" t="s">
        <v>131</v>
      </c>
      <c r="G254" s="26" t="s">
        <v>131</v>
      </c>
      <c r="H254" s="3"/>
      <c r="I254" s="26" t="s">
        <v>131</v>
      </c>
      <c r="J254" s="27" t="s">
        <v>131</v>
      </c>
      <c r="K254" s="27" t="s">
        <v>131</v>
      </c>
    </row>
    <row r="255" spans="1:11">
      <c r="A255" s="35" t="s">
        <v>124</v>
      </c>
      <c r="B255" s="35" t="s">
        <v>127</v>
      </c>
      <c r="C255" s="2" t="s">
        <v>5</v>
      </c>
      <c r="D255" s="3">
        <f t="shared" ref="D255" si="51">SUM(D256,D258,D260,D261)</f>
        <v>14421.1</v>
      </c>
      <c r="E255" s="26" t="s">
        <v>131</v>
      </c>
      <c r="F255" s="26" t="s">
        <v>131</v>
      </c>
      <c r="G255" s="3">
        <f>G256</f>
        <v>11813.803</v>
      </c>
      <c r="H255" s="3">
        <f>H256</f>
        <v>11813.803</v>
      </c>
      <c r="I255" s="31">
        <f>G255/(D256+D258)</f>
        <v>0.81920262670670052</v>
      </c>
      <c r="J255" s="27" t="s">
        <v>131</v>
      </c>
      <c r="K255" s="27" t="s">
        <v>131</v>
      </c>
    </row>
    <row r="256" spans="1:11">
      <c r="A256" s="36"/>
      <c r="B256" s="36"/>
      <c r="C256" s="4" t="s">
        <v>6</v>
      </c>
      <c r="D256" s="5">
        <v>14421.1</v>
      </c>
      <c r="E256" s="5">
        <v>14421.1</v>
      </c>
      <c r="F256" s="5">
        <v>14360.183999999999</v>
      </c>
      <c r="G256" s="5">
        <v>11813.803</v>
      </c>
      <c r="H256" s="5">
        <v>11813.803</v>
      </c>
      <c r="I256" s="78">
        <f>G256/D256</f>
        <v>0.81920262670670052</v>
      </c>
      <c r="J256" s="78">
        <f>G256/E256</f>
        <v>0.81920262670670052</v>
      </c>
      <c r="K256" s="78">
        <f>G256/F256</f>
        <v>0.82267768992375034</v>
      </c>
    </row>
    <row r="257" spans="1:11" ht="24">
      <c r="A257" s="36"/>
      <c r="B257" s="36"/>
      <c r="C257" s="4" t="s">
        <v>33</v>
      </c>
      <c r="D257" s="5"/>
      <c r="E257" s="5"/>
      <c r="F257" s="5"/>
      <c r="G257" s="5"/>
      <c r="H257" s="3"/>
      <c r="I257" s="22"/>
      <c r="J257" s="22"/>
      <c r="K257" s="22"/>
    </row>
    <row r="258" spans="1:11">
      <c r="A258" s="36"/>
      <c r="B258" s="36"/>
      <c r="C258" s="4" t="s">
        <v>80</v>
      </c>
      <c r="D258" s="5"/>
      <c r="E258" s="5"/>
      <c r="F258" s="5"/>
      <c r="G258" s="5"/>
      <c r="H258" s="3"/>
      <c r="I258" s="22"/>
      <c r="J258" s="22"/>
      <c r="K258" s="22"/>
    </row>
    <row r="259" spans="1:11" ht="36">
      <c r="A259" s="36"/>
      <c r="B259" s="36"/>
      <c r="C259" s="4" t="s">
        <v>35</v>
      </c>
      <c r="D259" s="5"/>
      <c r="E259" s="5"/>
      <c r="F259" s="5"/>
      <c r="G259" s="5"/>
      <c r="H259" s="3"/>
      <c r="I259" s="22"/>
      <c r="J259" s="22"/>
      <c r="K259" s="22"/>
    </row>
    <row r="260" spans="1:11">
      <c r="A260" s="36"/>
      <c r="B260" s="36"/>
      <c r="C260" s="4" t="s">
        <v>36</v>
      </c>
      <c r="D260" s="5"/>
      <c r="E260" s="26" t="s">
        <v>131</v>
      </c>
      <c r="F260" s="26" t="s">
        <v>131</v>
      </c>
      <c r="G260" s="26" t="s">
        <v>131</v>
      </c>
      <c r="H260" s="3"/>
      <c r="I260" s="26" t="s">
        <v>131</v>
      </c>
      <c r="J260" s="27" t="s">
        <v>131</v>
      </c>
      <c r="K260" s="27" t="s">
        <v>131</v>
      </c>
    </row>
    <row r="261" spans="1:11">
      <c r="A261" s="37"/>
      <c r="B261" s="37"/>
      <c r="C261" s="4" t="s">
        <v>81</v>
      </c>
      <c r="D261" s="5"/>
      <c r="E261" s="26" t="s">
        <v>131</v>
      </c>
      <c r="F261" s="26" t="s">
        <v>131</v>
      </c>
      <c r="G261" s="26" t="s">
        <v>131</v>
      </c>
      <c r="H261" s="3"/>
      <c r="I261" s="26" t="s">
        <v>131</v>
      </c>
      <c r="J261" s="27" t="s">
        <v>131</v>
      </c>
      <c r="K261" s="27" t="s">
        <v>131</v>
      </c>
    </row>
    <row r="262" spans="1:11">
      <c r="A262" s="35" t="s">
        <v>146</v>
      </c>
      <c r="B262" s="35" t="s">
        <v>127</v>
      </c>
      <c r="C262" s="2" t="s">
        <v>5</v>
      </c>
      <c r="D262" s="3">
        <f>D263+D267</f>
        <v>75050</v>
      </c>
      <c r="E262" s="26" t="s">
        <v>131</v>
      </c>
      <c r="F262" s="26" t="s">
        <v>131</v>
      </c>
      <c r="G262" s="3">
        <f>G263</f>
        <v>74680.460000000006</v>
      </c>
      <c r="H262" s="3">
        <f>H263+H267</f>
        <v>81527.897400000002</v>
      </c>
      <c r="I262" s="31">
        <f>G262/(D263+D265)</f>
        <v>0.99573946666666679</v>
      </c>
      <c r="J262" s="27" t="s">
        <v>131</v>
      </c>
      <c r="K262" s="27" t="s">
        <v>131</v>
      </c>
    </row>
    <row r="263" spans="1:11">
      <c r="A263" s="36"/>
      <c r="B263" s="36"/>
      <c r="C263" s="4" t="s">
        <v>6</v>
      </c>
      <c r="D263" s="5">
        <v>75000</v>
      </c>
      <c r="E263" s="5">
        <v>75000</v>
      </c>
      <c r="F263" s="5">
        <v>75000</v>
      </c>
      <c r="G263" s="5">
        <v>74680.460000000006</v>
      </c>
      <c r="H263" s="5">
        <v>74680.460000000006</v>
      </c>
      <c r="I263" s="78">
        <f>G263/D263</f>
        <v>0.99573946666666679</v>
      </c>
      <c r="J263" s="78">
        <f>G263/E263</f>
        <v>0.99573946666666679</v>
      </c>
      <c r="K263" s="78">
        <f>G263/F263</f>
        <v>0.99573946666666679</v>
      </c>
    </row>
    <row r="264" spans="1:11" ht="24">
      <c r="A264" s="36"/>
      <c r="B264" s="36"/>
      <c r="C264" s="4" t="s">
        <v>33</v>
      </c>
      <c r="D264" s="5"/>
      <c r="E264" s="5"/>
      <c r="F264" s="5"/>
      <c r="G264" s="5"/>
      <c r="H264" s="3"/>
      <c r="I264" s="22"/>
      <c r="J264" s="3"/>
      <c r="K264" s="3"/>
    </row>
    <row r="265" spans="1:11">
      <c r="A265" s="36"/>
      <c r="B265" s="36"/>
      <c r="C265" s="4" t="s">
        <v>80</v>
      </c>
      <c r="D265" s="5"/>
      <c r="E265" s="5"/>
      <c r="F265" s="5"/>
      <c r="G265" s="5"/>
      <c r="H265" s="3"/>
      <c r="I265" s="22"/>
      <c r="J265" s="3"/>
      <c r="K265" s="3"/>
    </row>
    <row r="266" spans="1:11" ht="36">
      <c r="A266" s="36"/>
      <c r="B266" s="36"/>
      <c r="C266" s="4" t="s">
        <v>35</v>
      </c>
      <c r="D266" s="5"/>
      <c r="E266" s="5"/>
      <c r="F266" s="5"/>
      <c r="G266" s="5"/>
      <c r="H266" s="3"/>
      <c r="I266" s="22"/>
      <c r="J266" s="3"/>
      <c r="K266" s="3"/>
    </row>
    <row r="267" spans="1:11">
      <c r="A267" s="36"/>
      <c r="B267" s="36"/>
      <c r="C267" s="4" t="s">
        <v>36</v>
      </c>
      <c r="D267" s="5">
        <v>50</v>
      </c>
      <c r="E267" s="26" t="s">
        <v>131</v>
      </c>
      <c r="F267" s="26" t="s">
        <v>131</v>
      </c>
      <c r="G267" s="26" t="s">
        <v>131</v>
      </c>
      <c r="H267" s="5">
        <v>6847.4373999999998</v>
      </c>
      <c r="I267" s="26" t="s">
        <v>131</v>
      </c>
      <c r="J267" s="27" t="s">
        <v>131</v>
      </c>
      <c r="K267" s="27" t="s">
        <v>131</v>
      </c>
    </row>
    <row r="268" spans="1:11">
      <c r="A268" s="37"/>
      <c r="B268" s="37"/>
      <c r="C268" s="4" t="s">
        <v>81</v>
      </c>
      <c r="D268" s="5"/>
      <c r="E268" s="26" t="s">
        <v>131</v>
      </c>
      <c r="F268" s="26" t="s">
        <v>131</v>
      </c>
      <c r="G268" s="26" t="s">
        <v>131</v>
      </c>
      <c r="H268" s="3"/>
      <c r="I268" s="26" t="s">
        <v>131</v>
      </c>
      <c r="J268" s="27" t="s">
        <v>131</v>
      </c>
      <c r="K268" s="27" t="s">
        <v>131</v>
      </c>
    </row>
    <row r="269" spans="1:11">
      <c r="A269" s="35" t="s">
        <v>137</v>
      </c>
      <c r="B269" s="35" t="s">
        <v>87</v>
      </c>
      <c r="C269" s="2" t="s">
        <v>5</v>
      </c>
      <c r="D269" s="3">
        <f>D270+D272+D274+D275</f>
        <v>214499.20000000001</v>
      </c>
      <c r="E269" s="26" t="s">
        <v>131</v>
      </c>
      <c r="F269" s="26" t="s">
        <v>131</v>
      </c>
      <c r="G269" s="3">
        <f>G270</f>
        <v>205708.2</v>
      </c>
      <c r="H269" s="28">
        <f>G269</f>
        <v>205708.2</v>
      </c>
      <c r="I269" s="31">
        <f>G269/(D270+D272)</f>
        <v>0.95901616416285007</v>
      </c>
      <c r="J269" s="27" t="s">
        <v>131</v>
      </c>
      <c r="K269" s="27" t="s">
        <v>131</v>
      </c>
    </row>
    <row r="270" spans="1:11">
      <c r="A270" s="36"/>
      <c r="B270" s="36"/>
      <c r="C270" s="4" t="s">
        <v>6</v>
      </c>
      <c r="D270" s="5">
        <f>D277+D284</f>
        <v>214499.20000000001</v>
      </c>
      <c r="E270" s="5">
        <f t="shared" ref="E270:G270" si="52">E277+E284</f>
        <v>214499.20000000001</v>
      </c>
      <c r="F270" s="5">
        <f t="shared" si="52"/>
        <v>213860.9</v>
      </c>
      <c r="G270" s="5">
        <f t="shared" si="52"/>
        <v>205708.2</v>
      </c>
      <c r="H270" s="29">
        <f t="shared" ref="H270:H284" si="53">G270</f>
        <v>205708.2</v>
      </c>
      <c r="I270" s="21">
        <f>G270/D270</f>
        <v>0.95901616416285007</v>
      </c>
      <c r="J270" s="21">
        <f>G270/E270</f>
        <v>0.95901616416285007</v>
      </c>
      <c r="K270" s="21">
        <f>G270/F270</f>
        <v>0.96187849204786857</v>
      </c>
    </row>
    <row r="271" spans="1:11" ht="24">
      <c r="A271" s="36"/>
      <c r="B271" s="36"/>
      <c r="C271" s="4" t="s">
        <v>33</v>
      </c>
      <c r="D271" s="5"/>
      <c r="E271" s="5"/>
      <c r="F271" s="5"/>
      <c r="G271" s="5"/>
      <c r="H271" s="28"/>
      <c r="I271" s="22"/>
      <c r="J271" s="22"/>
      <c r="K271" s="22"/>
    </row>
    <row r="272" spans="1:11">
      <c r="A272" s="36"/>
      <c r="B272" s="36"/>
      <c r="C272" s="4" t="s">
        <v>80</v>
      </c>
      <c r="D272" s="5"/>
      <c r="E272" s="5"/>
      <c r="F272" s="5"/>
      <c r="G272" s="5"/>
      <c r="H272" s="28"/>
      <c r="I272" s="22"/>
      <c r="J272" s="22"/>
      <c r="K272" s="22"/>
    </row>
    <row r="273" spans="1:11" ht="36">
      <c r="A273" s="36"/>
      <c r="B273" s="36"/>
      <c r="C273" s="4" t="s">
        <v>35</v>
      </c>
      <c r="D273" s="5"/>
      <c r="E273" s="5"/>
      <c r="F273" s="5"/>
      <c r="G273" s="5"/>
      <c r="H273" s="28"/>
      <c r="I273" s="22"/>
      <c r="J273" s="22"/>
      <c r="K273" s="22"/>
    </row>
    <row r="274" spans="1:11">
      <c r="A274" s="36"/>
      <c r="B274" s="36"/>
      <c r="C274" s="4" t="s">
        <v>36</v>
      </c>
      <c r="D274" s="5"/>
      <c r="E274" s="26" t="s">
        <v>131</v>
      </c>
      <c r="F274" s="26" t="s">
        <v>131</v>
      </c>
      <c r="G274" s="26" t="s">
        <v>131</v>
      </c>
      <c r="H274" s="28"/>
      <c r="I274" s="26" t="s">
        <v>131</v>
      </c>
      <c r="J274" s="26" t="s">
        <v>131</v>
      </c>
      <c r="K274" s="26" t="s">
        <v>131</v>
      </c>
    </row>
    <row r="275" spans="1:11">
      <c r="A275" s="37"/>
      <c r="B275" s="37"/>
      <c r="C275" s="4" t="s">
        <v>81</v>
      </c>
      <c r="D275" s="5"/>
      <c r="E275" s="26" t="s">
        <v>131</v>
      </c>
      <c r="F275" s="26" t="s">
        <v>131</v>
      </c>
      <c r="G275" s="26" t="s">
        <v>131</v>
      </c>
      <c r="H275" s="28"/>
      <c r="I275" s="26" t="s">
        <v>131</v>
      </c>
      <c r="J275" s="26" t="s">
        <v>131</v>
      </c>
      <c r="K275" s="26" t="s">
        <v>131</v>
      </c>
    </row>
    <row r="276" spans="1:11">
      <c r="A276" s="35" t="s">
        <v>138</v>
      </c>
      <c r="B276" s="35" t="s">
        <v>87</v>
      </c>
      <c r="C276" s="2" t="s">
        <v>5</v>
      </c>
      <c r="D276" s="3">
        <f>SUM(D277,D279,D281,D282)</f>
        <v>156999.20000000001</v>
      </c>
      <c r="E276" s="26" t="s">
        <v>131</v>
      </c>
      <c r="F276" s="26" t="s">
        <v>131</v>
      </c>
      <c r="G276" s="3">
        <f>SUM(G277,G279,G281,G282)</f>
        <v>149372.5</v>
      </c>
      <c r="H276" s="28">
        <f t="shared" si="53"/>
        <v>149372.5</v>
      </c>
      <c r="I276" s="31">
        <f>G276/(D277+D279)</f>
        <v>0.95142204546265197</v>
      </c>
      <c r="J276" s="26" t="s">
        <v>131</v>
      </c>
      <c r="K276" s="26" t="s">
        <v>131</v>
      </c>
    </row>
    <row r="277" spans="1:11" ht="24" customHeight="1">
      <c r="A277" s="36"/>
      <c r="B277" s="36"/>
      <c r="C277" s="4" t="s">
        <v>6</v>
      </c>
      <c r="D277" s="5">
        <v>156999.20000000001</v>
      </c>
      <c r="E277" s="5">
        <v>156999.20000000001</v>
      </c>
      <c r="F277" s="5">
        <v>156360.9</v>
      </c>
      <c r="G277" s="5">
        <v>149372.5</v>
      </c>
      <c r="H277" s="29">
        <f t="shared" si="53"/>
        <v>149372.5</v>
      </c>
      <c r="I277" s="21">
        <f>G277/D277</f>
        <v>0.95142204546265197</v>
      </c>
      <c r="J277" s="21">
        <f>G277/E277</f>
        <v>0.95142204546265197</v>
      </c>
      <c r="K277" s="22">
        <f>G277/F277</f>
        <v>0.95530596204038221</v>
      </c>
    </row>
    <row r="278" spans="1:11" ht="15" customHeight="1">
      <c r="A278" s="36"/>
      <c r="B278" s="36"/>
      <c r="C278" s="4" t="s">
        <v>33</v>
      </c>
      <c r="D278" s="5"/>
      <c r="E278" s="5"/>
      <c r="F278" s="5"/>
      <c r="G278" s="5"/>
      <c r="H278" s="28"/>
      <c r="I278" s="21"/>
      <c r="J278" s="21"/>
      <c r="K278" s="22"/>
    </row>
    <row r="279" spans="1:11" ht="27" customHeight="1">
      <c r="A279" s="36"/>
      <c r="B279" s="36"/>
      <c r="C279" s="4" t="s">
        <v>80</v>
      </c>
      <c r="D279" s="5"/>
      <c r="E279" s="5"/>
      <c r="F279" s="5"/>
      <c r="G279" s="5"/>
      <c r="H279" s="28"/>
      <c r="I279" s="21"/>
      <c r="J279" s="21"/>
      <c r="K279" s="22"/>
    </row>
    <row r="280" spans="1:11" ht="36">
      <c r="A280" s="36"/>
      <c r="B280" s="36"/>
      <c r="C280" s="4" t="s">
        <v>35</v>
      </c>
      <c r="D280" s="5"/>
      <c r="E280" s="5"/>
      <c r="F280" s="5"/>
      <c r="G280" s="5"/>
      <c r="H280" s="28"/>
      <c r="I280" s="21"/>
      <c r="J280" s="21"/>
      <c r="K280" s="22"/>
    </row>
    <row r="281" spans="1:11">
      <c r="A281" s="36"/>
      <c r="B281" s="36"/>
      <c r="C281" s="4" t="s">
        <v>36</v>
      </c>
      <c r="D281" s="5"/>
      <c r="E281" s="26" t="s">
        <v>131</v>
      </c>
      <c r="F281" s="26" t="s">
        <v>131</v>
      </c>
      <c r="G281" s="26" t="s">
        <v>131</v>
      </c>
      <c r="H281" s="5"/>
      <c r="I281" s="26" t="s">
        <v>131</v>
      </c>
      <c r="J281" s="26" t="s">
        <v>131</v>
      </c>
      <c r="K281" s="26" t="s">
        <v>131</v>
      </c>
    </row>
    <row r="282" spans="1:11">
      <c r="A282" s="37"/>
      <c r="B282" s="37"/>
      <c r="C282" s="4" t="s">
        <v>81</v>
      </c>
      <c r="D282" s="5"/>
      <c r="E282" s="26" t="s">
        <v>131</v>
      </c>
      <c r="F282" s="26" t="s">
        <v>131</v>
      </c>
      <c r="G282" s="26" t="s">
        <v>131</v>
      </c>
      <c r="H282" s="5"/>
      <c r="I282" s="26" t="s">
        <v>131</v>
      </c>
      <c r="J282" s="26" t="s">
        <v>131</v>
      </c>
      <c r="K282" s="26" t="s">
        <v>131</v>
      </c>
    </row>
    <row r="283" spans="1:11">
      <c r="A283" s="32" t="s">
        <v>139</v>
      </c>
      <c r="B283" s="35" t="s">
        <v>87</v>
      </c>
      <c r="C283" s="2" t="s">
        <v>5</v>
      </c>
      <c r="D283" s="3">
        <f>SUM(D284,D286,D288,D289)</f>
        <v>57500</v>
      </c>
      <c r="E283" s="26" t="s">
        <v>131</v>
      </c>
      <c r="F283" s="26" t="s">
        <v>131</v>
      </c>
      <c r="G283" s="3">
        <f t="shared" ref="G283" si="54">SUM(G284,G286,G288,G289)</f>
        <v>56335.7</v>
      </c>
      <c r="H283" s="28">
        <f t="shared" si="53"/>
        <v>56335.7</v>
      </c>
      <c r="I283" s="31">
        <f>G283/(D284+D286)</f>
        <v>0.97975130434782609</v>
      </c>
      <c r="J283" s="27" t="s">
        <v>131</v>
      </c>
      <c r="K283" s="27" t="s">
        <v>131</v>
      </c>
    </row>
    <row r="284" spans="1:11" ht="13.5" customHeight="1">
      <c r="A284" s="33"/>
      <c r="B284" s="36"/>
      <c r="C284" s="4" t="s">
        <v>6</v>
      </c>
      <c r="D284" s="5">
        <v>57500</v>
      </c>
      <c r="E284" s="5">
        <v>57500</v>
      </c>
      <c r="F284" s="5">
        <v>57500</v>
      </c>
      <c r="G284" s="5">
        <v>56335.7</v>
      </c>
      <c r="H284" s="29">
        <f t="shared" si="53"/>
        <v>56335.7</v>
      </c>
      <c r="I284" s="21">
        <f t="shared" ref="I284" si="55">G284/D284</f>
        <v>0.97975130434782609</v>
      </c>
      <c r="J284" s="21">
        <f>G284/E284</f>
        <v>0.97975130434782609</v>
      </c>
      <c r="K284" s="21">
        <f>G284/F284</f>
        <v>0.97975130434782609</v>
      </c>
    </row>
    <row r="285" spans="1:11" ht="17.25" customHeight="1">
      <c r="A285" s="33"/>
      <c r="B285" s="36"/>
      <c r="C285" s="4" t="s">
        <v>33</v>
      </c>
      <c r="D285" s="5"/>
      <c r="E285" s="5"/>
      <c r="F285" s="5"/>
      <c r="G285" s="5"/>
      <c r="H285" s="28"/>
      <c r="I285" s="21"/>
      <c r="J285" s="21"/>
      <c r="K285" s="22"/>
    </row>
    <row r="286" spans="1:11" ht="25.5" customHeight="1">
      <c r="A286" s="33"/>
      <c r="B286" s="36"/>
      <c r="C286" s="4" t="s">
        <v>80</v>
      </c>
      <c r="D286" s="5"/>
      <c r="E286" s="5"/>
      <c r="F286" s="5"/>
      <c r="G286" s="5"/>
      <c r="H286" s="28"/>
      <c r="I286" s="21"/>
      <c r="J286" s="21"/>
      <c r="K286" s="22"/>
    </row>
    <row r="287" spans="1:11" ht="36">
      <c r="A287" s="33"/>
      <c r="B287" s="36"/>
      <c r="C287" s="4" t="s">
        <v>35</v>
      </c>
      <c r="D287" s="5"/>
      <c r="E287" s="5"/>
      <c r="F287" s="5"/>
      <c r="G287" s="5"/>
      <c r="H287" s="28"/>
      <c r="I287" s="21"/>
      <c r="J287" s="21"/>
      <c r="K287" s="22"/>
    </row>
    <row r="288" spans="1:11">
      <c r="A288" s="33"/>
      <c r="B288" s="36"/>
      <c r="C288" s="4" t="s">
        <v>36</v>
      </c>
      <c r="D288" s="5"/>
      <c r="E288" s="26" t="s">
        <v>131</v>
      </c>
      <c r="F288" s="26" t="s">
        <v>131</v>
      </c>
      <c r="G288" s="26" t="s">
        <v>131</v>
      </c>
      <c r="H288" s="5"/>
      <c r="I288" s="26" t="s">
        <v>131</v>
      </c>
      <c r="J288" s="26" t="s">
        <v>131</v>
      </c>
      <c r="K288" s="26" t="s">
        <v>131</v>
      </c>
    </row>
    <row r="289" spans="1:11">
      <c r="A289" s="34"/>
      <c r="B289" s="37"/>
      <c r="C289" s="4" t="s">
        <v>81</v>
      </c>
      <c r="D289" s="5"/>
      <c r="E289" s="26" t="s">
        <v>131</v>
      </c>
      <c r="F289" s="26" t="s">
        <v>131</v>
      </c>
      <c r="G289" s="26" t="s">
        <v>131</v>
      </c>
      <c r="H289" s="5"/>
      <c r="I289" s="26" t="s">
        <v>131</v>
      </c>
      <c r="J289" s="26" t="s">
        <v>131</v>
      </c>
      <c r="K289" s="26" t="s">
        <v>131</v>
      </c>
    </row>
    <row r="290" spans="1:11">
      <c r="A290" s="40" t="s">
        <v>13</v>
      </c>
      <c r="B290" s="40" t="s">
        <v>90</v>
      </c>
      <c r="C290" s="2" t="s">
        <v>5</v>
      </c>
      <c r="D290" s="3">
        <f>SUM(D296)</f>
        <v>800</v>
      </c>
      <c r="E290" s="26" t="s">
        <v>131</v>
      </c>
      <c r="F290" s="26" t="s">
        <v>131</v>
      </c>
      <c r="G290" s="3">
        <f>G291+G293</f>
        <v>0</v>
      </c>
      <c r="H290" s="3">
        <f>H296</f>
        <v>950</v>
      </c>
      <c r="I290" s="27" t="s">
        <v>131</v>
      </c>
      <c r="J290" s="27" t="s">
        <v>131</v>
      </c>
      <c r="K290" s="27" t="s">
        <v>131</v>
      </c>
    </row>
    <row r="291" spans="1:11" ht="15" customHeight="1">
      <c r="A291" s="40"/>
      <c r="B291" s="40"/>
      <c r="C291" s="4" t="s">
        <v>6</v>
      </c>
      <c r="D291" s="5"/>
      <c r="E291" s="5"/>
      <c r="F291" s="5"/>
      <c r="G291" s="5"/>
      <c r="H291" s="5"/>
      <c r="I291" s="21"/>
      <c r="J291" s="21"/>
      <c r="K291" s="22"/>
    </row>
    <row r="292" spans="1:11" ht="19.5" customHeight="1">
      <c r="A292" s="40"/>
      <c r="B292" s="40"/>
      <c r="C292" s="4" t="s">
        <v>33</v>
      </c>
      <c r="D292" s="5"/>
      <c r="E292" s="5"/>
      <c r="F292" s="5"/>
      <c r="G292" s="5"/>
      <c r="H292" s="5"/>
      <c r="I292" s="21"/>
      <c r="J292" s="21"/>
      <c r="K292" s="22"/>
    </row>
    <row r="293" spans="1:11" ht="26.25" customHeight="1">
      <c r="A293" s="40"/>
      <c r="B293" s="40"/>
      <c r="C293" s="4" t="s">
        <v>80</v>
      </c>
      <c r="D293" s="5"/>
      <c r="E293" s="5"/>
      <c r="F293" s="5"/>
      <c r="G293" s="5"/>
      <c r="H293" s="5"/>
      <c r="I293" s="21"/>
      <c r="J293" s="21"/>
      <c r="K293" s="22"/>
    </row>
    <row r="294" spans="1:11" ht="36">
      <c r="A294" s="40"/>
      <c r="B294" s="40"/>
      <c r="C294" s="4" t="s">
        <v>35</v>
      </c>
      <c r="D294" s="5"/>
      <c r="E294" s="5"/>
      <c r="F294" s="5"/>
      <c r="G294" s="5"/>
      <c r="H294" s="5"/>
      <c r="I294" s="21"/>
      <c r="J294" s="21"/>
      <c r="K294" s="22"/>
    </row>
    <row r="295" spans="1:11">
      <c r="A295" s="40"/>
      <c r="B295" s="40"/>
      <c r="C295" s="4" t="s">
        <v>36</v>
      </c>
      <c r="D295" s="5"/>
      <c r="E295" s="26" t="s">
        <v>131</v>
      </c>
      <c r="F295" s="26" t="s">
        <v>131</v>
      </c>
      <c r="G295" s="26" t="s">
        <v>131</v>
      </c>
      <c r="H295" s="5"/>
      <c r="I295" s="26" t="s">
        <v>131</v>
      </c>
      <c r="J295" s="26" t="s">
        <v>131</v>
      </c>
      <c r="K295" s="26" t="s">
        <v>131</v>
      </c>
    </row>
    <row r="296" spans="1:11">
      <c r="A296" s="40"/>
      <c r="B296" s="40"/>
      <c r="C296" s="4" t="s">
        <v>81</v>
      </c>
      <c r="D296" s="5">
        <f>SUM(D303)</f>
        <v>800</v>
      </c>
      <c r="E296" s="26" t="s">
        <v>131</v>
      </c>
      <c r="F296" s="26" t="s">
        <v>131</v>
      </c>
      <c r="G296" s="26" t="s">
        <v>131</v>
      </c>
      <c r="H296" s="5">
        <v>950</v>
      </c>
      <c r="I296" s="26" t="s">
        <v>131</v>
      </c>
      <c r="J296" s="26" t="s">
        <v>131</v>
      </c>
      <c r="K296" s="26" t="s">
        <v>131</v>
      </c>
    </row>
    <row r="297" spans="1:11">
      <c r="A297" s="40" t="s">
        <v>84</v>
      </c>
      <c r="B297" s="40" t="s">
        <v>87</v>
      </c>
      <c r="C297" s="2" t="s">
        <v>5</v>
      </c>
      <c r="D297" s="3">
        <f>SUM(D298,D300,D302,D303)</f>
        <v>800</v>
      </c>
      <c r="E297" s="26" t="s">
        <v>131</v>
      </c>
      <c r="F297" s="26" t="s">
        <v>131</v>
      </c>
      <c r="G297" s="3">
        <f t="shared" ref="G297" si="56">SUM(G298,G300,G302,G303)</f>
        <v>0</v>
      </c>
      <c r="H297" s="3">
        <f>H303</f>
        <v>950</v>
      </c>
      <c r="I297" s="27" t="s">
        <v>131</v>
      </c>
      <c r="J297" s="27" t="s">
        <v>131</v>
      </c>
      <c r="K297" s="27" t="s">
        <v>131</v>
      </c>
    </row>
    <row r="298" spans="1:11" ht="24" customHeight="1">
      <c r="A298" s="40"/>
      <c r="B298" s="40"/>
      <c r="C298" s="4" t="s">
        <v>6</v>
      </c>
      <c r="D298" s="5"/>
      <c r="E298" s="5"/>
      <c r="F298" s="5"/>
      <c r="G298" s="5"/>
      <c r="H298" s="5"/>
      <c r="I298" s="5"/>
      <c r="J298" s="5"/>
      <c r="K298" s="5"/>
    </row>
    <row r="299" spans="1:11" ht="15" customHeight="1">
      <c r="A299" s="40"/>
      <c r="B299" s="40"/>
      <c r="C299" s="4" t="s">
        <v>33</v>
      </c>
      <c r="D299" s="5"/>
      <c r="E299" s="5"/>
      <c r="F299" s="5"/>
      <c r="G299" s="5"/>
      <c r="H299" s="5"/>
      <c r="I299" s="21"/>
      <c r="J299" s="21"/>
      <c r="K299" s="22"/>
    </row>
    <row r="300" spans="1:11" ht="27" customHeight="1">
      <c r="A300" s="40"/>
      <c r="B300" s="40"/>
      <c r="C300" s="4" t="s">
        <v>80</v>
      </c>
      <c r="D300" s="5"/>
      <c r="E300" s="5"/>
      <c r="F300" s="5"/>
      <c r="G300" s="5"/>
      <c r="H300" s="5"/>
      <c r="I300" s="21"/>
      <c r="J300" s="21"/>
      <c r="K300" s="22"/>
    </row>
    <row r="301" spans="1:11" ht="36">
      <c r="A301" s="40"/>
      <c r="B301" s="40"/>
      <c r="C301" s="4" t="s">
        <v>35</v>
      </c>
      <c r="D301" s="5"/>
      <c r="E301" s="5"/>
      <c r="F301" s="5"/>
      <c r="G301" s="5"/>
      <c r="H301" s="5"/>
      <c r="I301" s="21"/>
      <c r="J301" s="21"/>
      <c r="K301" s="22"/>
    </row>
    <row r="302" spans="1:11">
      <c r="A302" s="40"/>
      <c r="B302" s="40"/>
      <c r="C302" s="4" t="s">
        <v>36</v>
      </c>
      <c r="D302" s="5"/>
      <c r="E302" s="26" t="s">
        <v>131</v>
      </c>
      <c r="F302" s="26" t="s">
        <v>131</v>
      </c>
      <c r="G302" s="26" t="s">
        <v>131</v>
      </c>
      <c r="H302" s="5"/>
      <c r="I302" s="26" t="s">
        <v>131</v>
      </c>
      <c r="J302" s="26" t="s">
        <v>131</v>
      </c>
      <c r="K302" s="26" t="s">
        <v>131</v>
      </c>
    </row>
    <row r="303" spans="1:11">
      <c r="A303" s="40"/>
      <c r="B303" s="40"/>
      <c r="C303" s="4" t="s">
        <v>81</v>
      </c>
      <c r="D303" s="5">
        <v>800</v>
      </c>
      <c r="E303" s="26" t="s">
        <v>131</v>
      </c>
      <c r="F303" s="26" t="s">
        <v>131</v>
      </c>
      <c r="G303" s="26" t="s">
        <v>131</v>
      </c>
      <c r="H303" s="5">
        <v>950</v>
      </c>
      <c r="I303" s="26" t="s">
        <v>131</v>
      </c>
      <c r="J303" s="26" t="s">
        <v>131</v>
      </c>
      <c r="K303" s="26" t="s">
        <v>131</v>
      </c>
    </row>
    <row r="304" spans="1:11">
      <c r="A304" s="35" t="s">
        <v>95</v>
      </c>
      <c r="B304" s="32" t="s">
        <v>96</v>
      </c>
      <c r="C304" s="2" t="s">
        <v>5</v>
      </c>
      <c r="D304" s="3">
        <f>SUM(D305,D307,D309,D310)</f>
        <v>133610</v>
      </c>
      <c r="E304" s="26" t="s">
        <v>131</v>
      </c>
      <c r="F304" s="26" t="s">
        <v>131</v>
      </c>
      <c r="G304" s="3">
        <f t="shared" ref="G304" si="57">SUM(G305,G307,G309,G310)</f>
        <v>0</v>
      </c>
      <c r="H304" s="3">
        <f>H310</f>
        <v>267194.5</v>
      </c>
      <c r="I304" s="27" t="s">
        <v>131</v>
      </c>
      <c r="J304" s="27" t="s">
        <v>131</v>
      </c>
      <c r="K304" s="27" t="s">
        <v>131</v>
      </c>
    </row>
    <row r="305" spans="1:11">
      <c r="A305" s="36"/>
      <c r="B305" s="33"/>
      <c r="C305" s="4" t="s">
        <v>6</v>
      </c>
      <c r="D305" s="5"/>
      <c r="E305" s="5"/>
      <c r="F305" s="5"/>
      <c r="G305" s="5"/>
      <c r="H305" s="5"/>
      <c r="I305" s="21"/>
      <c r="J305" s="21"/>
      <c r="K305" s="21"/>
    </row>
    <row r="306" spans="1:11" ht="24">
      <c r="A306" s="36"/>
      <c r="B306" s="33"/>
      <c r="C306" s="4" t="s">
        <v>33</v>
      </c>
      <c r="D306" s="5"/>
      <c r="E306" s="5"/>
      <c r="F306" s="5"/>
      <c r="G306" s="5"/>
      <c r="H306" s="5"/>
      <c r="I306" s="21"/>
      <c r="J306" s="21"/>
      <c r="K306" s="22"/>
    </row>
    <row r="307" spans="1:11">
      <c r="A307" s="36"/>
      <c r="B307" s="33"/>
      <c r="C307" s="4" t="s">
        <v>80</v>
      </c>
      <c r="D307" s="5"/>
      <c r="E307" s="5"/>
      <c r="F307" s="5"/>
      <c r="G307" s="5"/>
      <c r="H307" s="5"/>
      <c r="I307" s="21"/>
      <c r="J307" s="21"/>
      <c r="K307" s="22"/>
    </row>
    <row r="308" spans="1:11" ht="36">
      <c r="A308" s="36"/>
      <c r="B308" s="33"/>
      <c r="C308" s="4" t="s">
        <v>35</v>
      </c>
      <c r="D308" s="5"/>
      <c r="E308" s="5"/>
      <c r="F308" s="5"/>
      <c r="G308" s="5"/>
      <c r="H308" s="5"/>
      <c r="I308" s="21"/>
      <c r="J308" s="21"/>
      <c r="K308" s="22"/>
    </row>
    <row r="309" spans="1:11">
      <c r="A309" s="36"/>
      <c r="B309" s="33"/>
      <c r="C309" s="4" t="s">
        <v>36</v>
      </c>
      <c r="D309" s="5"/>
      <c r="E309" s="26" t="s">
        <v>131</v>
      </c>
      <c r="F309" s="26" t="s">
        <v>131</v>
      </c>
      <c r="G309" s="26" t="s">
        <v>131</v>
      </c>
      <c r="H309" s="5"/>
      <c r="I309" s="26" t="s">
        <v>131</v>
      </c>
      <c r="J309" s="26" t="s">
        <v>131</v>
      </c>
      <c r="K309" s="26" t="s">
        <v>131</v>
      </c>
    </row>
    <row r="310" spans="1:11">
      <c r="A310" s="36"/>
      <c r="B310" s="34"/>
      <c r="C310" s="4" t="s">
        <v>81</v>
      </c>
      <c r="D310" s="5">
        <f t="shared" ref="D310" si="58">SUM(D318+D325+D332)</f>
        <v>133610</v>
      </c>
      <c r="E310" s="26" t="s">
        <v>131</v>
      </c>
      <c r="F310" s="26" t="s">
        <v>131</v>
      </c>
      <c r="G310" s="26" t="s">
        <v>131</v>
      </c>
      <c r="H310" s="5">
        <f>H318+H325+H332</f>
        <v>267194.5</v>
      </c>
      <c r="I310" s="26" t="s">
        <v>131</v>
      </c>
      <c r="J310" s="26" t="s">
        <v>131</v>
      </c>
      <c r="K310" s="26" t="s">
        <v>131</v>
      </c>
    </row>
    <row r="311" spans="1:11">
      <c r="A311" s="36"/>
      <c r="B311" s="42" t="s">
        <v>7</v>
      </c>
      <c r="C311" s="43"/>
      <c r="D311" s="43"/>
      <c r="E311" s="43"/>
      <c r="F311" s="43"/>
      <c r="G311" s="43"/>
      <c r="H311" s="43"/>
      <c r="I311" s="43"/>
      <c r="J311" s="43"/>
      <c r="K311" s="21"/>
    </row>
    <row r="312" spans="1:11">
      <c r="A312" s="36"/>
      <c r="B312" s="41" t="s">
        <v>86</v>
      </c>
      <c r="C312" s="2" t="s">
        <v>5</v>
      </c>
      <c r="D312" s="3">
        <f>SUM(D313,D315,D317,D318)</f>
        <v>53500</v>
      </c>
      <c r="E312" s="26" t="s">
        <v>131</v>
      </c>
      <c r="F312" s="26" t="s">
        <v>131</v>
      </c>
      <c r="G312" s="3">
        <f t="shared" ref="G312" si="59">SUM(G313,G315,G317,G318)</f>
        <v>0</v>
      </c>
      <c r="H312" s="3">
        <f>H318</f>
        <v>111990</v>
      </c>
      <c r="I312" s="27" t="s">
        <v>131</v>
      </c>
      <c r="J312" s="27" t="s">
        <v>131</v>
      </c>
      <c r="K312" s="27" t="s">
        <v>131</v>
      </c>
    </row>
    <row r="313" spans="1:11">
      <c r="A313" s="36"/>
      <c r="B313" s="40"/>
      <c r="C313" s="4" t="s">
        <v>6</v>
      </c>
      <c r="D313" s="5"/>
      <c r="E313" s="5"/>
      <c r="F313" s="5"/>
      <c r="G313" s="5"/>
      <c r="H313" s="3"/>
      <c r="I313" s="21"/>
      <c r="J313" s="21"/>
      <c r="K313" s="22"/>
    </row>
    <row r="314" spans="1:11" ht="24">
      <c r="A314" s="36"/>
      <c r="B314" s="40"/>
      <c r="C314" s="4" t="s">
        <v>33</v>
      </c>
      <c r="D314" s="5"/>
      <c r="E314" s="5"/>
      <c r="F314" s="5"/>
      <c r="G314" s="5"/>
      <c r="H314" s="3"/>
      <c r="I314" s="21"/>
      <c r="J314" s="21"/>
      <c r="K314" s="22"/>
    </row>
    <row r="315" spans="1:11">
      <c r="A315" s="36"/>
      <c r="B315" s="40"/>
      <c r="C315" s="4" t="s">
        <v>80</v>
      </c>
      <c r="D315" s="5"/>
      <c r="E315" s="5"/>
      <c r="F315" s="5"/>
      <c r="G315" s="5"/>
      <c r="H315" s="3"/>
      <c r="I315" s="21"/>
      <c r="J315" s="21"/>
      <c r="K315" s="22"/>
    </row>
    <row r="316" spans="1:11" ht="36">
      <c r="A316" s="36"/>
      <c r="B316" s="40"/>
      <c r="C316" s="4" t="s">
        <v>35</v>
      </c>
      <c r="D316" s="5"/>
      <c r="E316" s="5"/>
      <c r="F316" s="5"/>
      <c r="G316" s="5"/>
      <c r="H316" s="3"/>
      <c r="I316" s="21"/>
      <c r="J316" s="21"/>
      <c r="K316" s="22"/>
    </row>
    <row r="317" spans="1:11">
      <c r="A317" s="36"/>
      <c r="B317" s="40"/>
      <c r="C317" s="4" t="s">
        <v>36</v>
      </c>
      <c r="D317" s="5"/>
      <c r="E317" s="26" t="s">
        <v>131</v>
      </c>
      <c r="F317" s="26" t="s">
        <v>131</v>
      </c>
      <c r="G317" s="26" t="s">
        <v>131</v>
      </c>
      <c r="H317" s="5"/>
      <c r="I317" s="26" t="s">
        <v>131</v>
      </c>
      <c r="J317" s="26" t="s">
        <v>131</v>
      </c>
      <c r="K317" s="26" t="s">
        <v>131</v>
      </c>
    </row>
    <row r="318" spans="1:11">
      <c r="A318" s="36"/>
      <c r="B318" s="40"/>
      <c r="C318" s="4" t="s">
        <v>81</v>
      </c>
      <c r="D318" s="5">
        <f>D339+D360</f>
        <v>53500</v>
      </c>
      <c r="E318" s="26" t="s">
        <v>131</v>
      </c>
      <c r="F318" s="26" t="s">
        <v>131</v>
      </c>
      <c r="G318" s="26" t="s">
        <v>131</v>
      </c>
      <c r="H318" s="5">
        <v>111990</v>
      </c>
      <c r="I318" s="26" t="s">
        <v>131</v>
      </c>
      <c r="J318" s="26" t="s">
        <v>131</v>
      </c>
      <c r="K318" s="26" t="s">
        <v>131</v>
      </c>
    </row>
    <row r="319" spans="1:11">
      <c r="A319" s="36"/>
      <c r="B319" s="40" t="s">
        <v>97</v>
      </c>
      <c r="C319" s="2" t="s">
        <v>5</v>
      </c>
      <c r="D319" s="3">
        <f>SUM(D320,D322,D324,D325)</f>
        <v>80000</v>
      </c>
      <c r="E319" s="26" t="s">
        <v>131</v>
      </c>
      <c r="F319" s="26" t="s">
        <v>131</v>
      </c>
      <c r="G319" s="3">
        <f t="shared" ref="G319" si="60">SUM(G320,G322,G324,G325)</f>
        <v>0</v>
      </c>
      <c r="H319" s="3">
        <f>H325</f>
        <v>155126</v>
      </c>
      <c r="I319" s="27" t="s">
        <v>131</v>
      </c>
      <c r="J319" s="27" t="s">
        <v>131</v>
      </c>
      <c r="K319" s="27" t="s">
        <v>131</v>
      </c>
    </row>
    <row r="320" spans="1:11" ht="13.5" customHeight="1">
      <c r="A320" s="36"/>
      <c r="B320" s="40"/>
      <c r="C320" s="4" t="s">
        <v>6</v>
      </c>
      <c r="D320" s="5"/>
      <c r="E320" s="5"/>
      <c r="F320" s="5"/>
      <c r="G320" s="5"/>
      <c r="H320" s="3"/>
      <c r="I320" s="21"/>
      <c r="J320" s="21"/>
      <c r="K320" s="22"/>
    </row>
    <row r="321" spans="1:11" ht="17.25" customHeight="1">
      <c r="A321" s="36"/>
      <c r="B321" s="40"/>
      <c r="C321" s="4" t="s">
        <v>33</v>
      </c>
      <c r="D321" s="5"/>
      <c r="E321" s="5"/>
      <c r="F321" s="5"/>
      <c r="G321" s="5"/>
      <c r="H321" s="3"/>
      <c r="I321" s="21"/>
      <c r="J321" s="21"/>
      <c r="K321" s="22"/>
    </row>
    <row r="322" spans="1:11" ht="25.5" customHeight="1">
      <c r="A322" s="36"/>
      <c r="B322" s="40"/>
      <c r="C322" s="4" t="s">
        <v>80</v>
      </c>
      <c r="D322" s="5"/>
      <c r="E322" s="5"/>
      <c r="F322" s="5"/>
      <c r="G322" s="5"/>
      <c r="H322" s="3"/>
      <c r="I322" s="21"/>
      <c r="J322" s="21"/>
      <c r="K322" s="22"/>
    </row>
    <row r="323" spans="1:11" ht="36">
      <c r="A323" s="36"/>
      <c r="B323" s="40"/>
      <c r="C323" s="4" t="s">
        <v>35</v>
      </c>
      <c r="D323" s="5"/>
      <c r="E323" s="5"/>
      <c r="F323" s="5"/>
      <c r="G323" s="5"/>
      <c r="H323" s="3"/>
      <c r="I323" s="21"/>
      <c r="J323" s="21"/>
      <c r="K323" s="22"/>
    </row>
    <row r="324" spans="1:11">
      <c r="A324" s="36"/>
      <c r="B324" s="40"/>
      <c r="C324" s="4" t="s">
        <v>36</v>
      </c>
      <c r="D324" s="5"/>
      <c r="E324" s="26" t="s">
        <v>131</v>
      </c>
      <c r="F324" s="26" t="s">
        <v>131</v>
      </c>
      <c r="G324" s="26" t="s">
        <v>131</v>
      </c>
      <c r="H324" s="5"/>
      <c r="I324" s="26" t="s">
        <v>131</v>
      </c>
      <c r="J324" s="26" t="s">
        <v>131</v>
      </c>
      <c r="K324" s="26" t="s">
        <v>131</v>
      </c>
    </row>
    <row r="325" spans="1:11">
      <c r="A325" s="36"/>
      <c r="B325" s="40"/>
      <c r="C325" s="4" t="s">
        <v>81</v>
      </c>
      <c r="D325" s="5">
        <f t="shared" ref="D325" si="61">D346</f>
        <v>80000</v>
      </c>
      <c r="E325" s="26" t="s">
        <v>131</v>
      </c>
      <c r="F325" s="26" t="s">
        <v>131</v>
      </c>
      <c r="G325" s="26" t="s">
        <v>131</v>
      </c>
      <c r="H325" s="5">
        <v>155126</v>
      </c>
      <c r="I325" s="26" t="s">
        <v>131</v>
      </c>
      <c r="J325" s="26" t="s">
        <v>131</v>
      </c>
      <c r="K325" s="26" t="s">
        <v>131</v>
      </c>
    </row>
    <row r="326" spans="1:11">
      <c r="A326" s="36"/>
      <c r="B326" s="40" t="s">
        <v>98</v>
      </c>
      <c r="C326" s="2" t="s">
        <v>5</v>
      </c>
      <c r="D326" s="3">
        <f>D327+D329+D331+D332</f>
        <v>110</v>
      </c>
      <c r="E326" s="26" t="s">
        <v>131</v>
      </c>
      <c r="F326" s="26" t="s">
        <v>131</v>
      </c>
      <c r="G326" s="3">
        <f t="shared" ref="G326" si="62">SUM(G327,G329,G331,G332)</f>
        <v>0</v>
      </c>
      <c r="H326" s="3">
        <f>H332</f>
        <v>78.5</v>
      </c>
      <c r="I326" s="27" t="s">
        <v>131</v>
      </c>
      <c r="J326" s="27" t="s">
        <v>131</v>
      </c>
      <c r="K326" s="27" t="s">
        <v>131</v>
      </c>
    </row>
    <row r="327" spans="1:11" ht="13.5" customHeight="1">
      <c r="A327" s="36"/>
      <c r="B327" s="40"/>
      <c r="C327" s="4" t="s">
        <v>6</v>
      </c>
      <c r="D327" s="5"/>
      <c r="E327" s="5"/>
      <c r="F327" s="5"/>
      <c r="G327" s="5"/>
      <c r="H327" s="3"/>
      <c r="I327" s="21"/>
      <c r="J327" s="21"/>
      <c r="K327" s="22"/>
    </row>
    <row r="328" spans="1:11" ht="17.25" customHeight="1">
      <c r="A328" s="36"/>
      <c r="B328" s="40"/>
      <c r="C328" s="4" t="s">
        <v>33</v>
      </c>
      <c r="D328" s="5"/>
      <c r="E328" s="5"/>
      <c r="F328" s="5"/>
      <c r="G328" s="5"/>
      <c r="H328" s="3"/>
      <c r="I328" s="21"/>
      <c r="J328" s="21"/>
      <c r="K328" s="22"/>
    </row>
    <row r="329" spans="1:11" ht="25.5" customHeight="1">
      <c r="A329" s="36"/>
      <c r="B329" s="40"/>
      <c r="C329" s="4" t="s">
        <v>80</v>
      </c>
      <c r="D329" s="5"/>
      <c r="E329" s="5"/>
      <c r="F329" s="5"/>
      <c r="G329" s="5"/>
      <c r="H329" s="3"/>
      <c r="I329" s="21"/>
      <c r="J329" s="21"/>
      <c r="K329" s="22"/>
    </row>
    <row r="330" spans="1:11" ht="36">
      <c r="A330" s="36"/>
      <c r="B330" s="40"/>
      <c r="C330" s="4" t="s">
        <v>35</v>
      </c>
      <c r="D330" s="5"/>
      <c r="E330" s="5"/>
      <c r="F330" s="5"/>
      <c r="G330" s="5"/>
      <c r="H330" s="3"/>
      <c r="I330" s="21"/>
      <c r="J330" s="21"/>
      <c r="K330" s="22"/>
    </row>
    <row r="331" spans="1:11">
      <c r="A331" s="36"/>
      <c r="B331" s="40"/>
      <c r="C331" s="4" t="s">
        <v>36</v>
      </c>
      <c r="D331" s="5"/>
      <c r="E331" s="26" t="s">
        <v>131</v>
      </c>
      <c r="F331" s="26" t="s">
        <v>131</v>
      </c>
      <c r="G331" s="26" t="s">
        <v>131</v>
      </c>
      <c r="H331" s="5"/>
      <c r="I331" s="26" t="s">
        <v>131</v>
      </c>
      <c r="J331" s="26" t="s">
        <v>131</v>
      </c>
      <c r="K331" s="26" t="s">
        <v>131</v>
      </c>
    </row>
    <row r="332" spans="1:11">
      <c r="A332" s="37"/>
      <c r="B332" s="40"/>
      <c r="C332" s="4" t="s">
        <v>81</v>
      </c>
      <c r="D332" s="5">
        <f t="shared" ref="D332" si="63">D353</f>
        <v>110</v>
      </c>
      <c r="E332" s="26" t="s">
        <v>131</v>
      </c>
      <c r="F332" s="26" t="s">
        <v>131</v>
      </c>
      <c r="G332" s="26" t="s">
        <v>131</v>
      </c>
      <c r="H332" s="5">
        <v>78.5</v>
      </c>
      <c r="I332" s="26" t="s">
        <v>131</v>
      </c>
      <c r="J332" s="26" t="s">
        <v>131</v>
      </c>
      <c r="K332" s="26" t="s">
        <v>131</v>
      </c>
    </row>
    <row r="333" spans="1:11">
      <c r="A333" s="40" t="s">
        <v>99</v>
      </c>
      <c r="B333" s="40" t="s">
        <v>87</v>
      </c>
      <c r="C333" s="2" t="s">
        <v>5</v>
      </c>
      <c r="D333" s="3">
        <f>SUM(D334,D336,D338,D339)</f>
        <v>48000</v>
      </c>
      <c r="E333" s="26" t="s">
        <v>131</v>
      </c>
      <c r="F333" s="26" t="s">
        <v>131</v>
      </c>
      <c r="G333" s="3">
        <f t="shared" ref="G333" si="64">SUM(G334,G336,G338,G339)</f>
        <v>0</v>
      </c>
      <c r="H333" s="3">
        <f>H339</f>
        <v>106390</v>
      </c>
      <c r="I333" s="27" t="s">
        <v>131</v>
      </c>
      <c r="J333" s="27" t="s">
        <v>131</v>
      </c>
      <c r="K333" s="27" t="s">
        <v>131</v>
      </c>
    </row>
    <row r="334" spans="1:11" ht="13.5" customHeight="1">
      <c r="A334" s="40"/>
      <c r="B334" s="40"/>
      <c r="C334" s="4" t="s">
        <v>6</v>
      </c>
      <c r="D334" s="5"/>
      <c r="E334" s="5"/>
      <c r="F334" s="5"/>
      <c r="G334" s="5"/>
      <c r="H334" s="3"/>
      <c r="I334" s="21"/>
      <c r="J334" s="21"/>
      <c r="K334" s="22"/>
    </row>
    <row r="335" spans="1:11" ht="17.25" customHeight="1">
      <c r="A335" s="40"/>
      <c r="B335" s="40"/>
      <c r="C335" s="4" t="s">
        <v>33</v>
      </c>
      <c r="D335" s="5"/>
      <c r="E335" s="5"/>
      <c r="F335" s="5"/>
      <c r="G335" s="5"/>
      <c r="H335" s="3"/>
      <c r="I335" s="21"/>
      <c r="J335" s="21"/>
      <c r="K335" s="22"/>
    </row>
    <row r="336" spans="1:11" ht="25.5" customHeight="1">
      <c r="A336" s="40"/>
      <c r="B336" s="40"/>
      <c r="C336" s="4" t="s">
        <v>80</v>
      </c>
      <c r="D336" s="5"/>
      <c r="E336" s="5"/>
      <c r="F336" s="5"/>
      <c r="G336" s="5"/>
      <c r="H336" s="3"/>
      <c r="I336" s="21"/>
      <c r="J336" s="21"/>
      <c r="K336" s="22"/>
    </row>
    <row r="337" spans="1:11" ht="36">
      <c r="A337" s="40"/>
      <c r="B337" s="40"/>
      <c r="C337" s="4" t="s">
        <v>35</v>
      </c>
      <c r="D337" s="5"/>
      <c r="E337" s="5"/>
      <c r="F337" s="5"/>
      <c r="G337" s="5"/>
      <c r="H337" s="3"/>
      <c r="I337" s="21"/>
      <c r="J337" s="21"/>
      <c r="K337" s="22"/>
    </row>
    <row r="338" spans="1:11">
      <c r="A338" s="40"/>
      <c r="B338" s="40"/>
      <c r="C338" s="4" t="s">
        <v>36</v>
      </c>
      <c r="D338" s="5"/>
      <c r="E338" s="26" t="s">
        <v>131</v>
      </c>
      <c r="F338" s="26" t="s">
        <v>131</v>
      </c>
      <c r="G338" s="26" t="s">
        <v>131</v>
      </c>
      <c r="H338" s="5"/>
      <c r="I338" s="26" t="s">
        <v>131</v>
      </c>
      <c r="J338" s="26" t="s">
        <v>131</v>
      </c>
      <c r="K338" s="26" t="s">
        <v>131</v>
      </c>
    </row>
    <row r="339" spans="1:11">
      <c r="A339" s="40"/>
      <c r="B339" s="40"/>
      <c r="C339" s="4" t="s">
        <v>81</v>
      </c>
      <c r="D339" s="5">
        <v>48000</v>
      </c>
      <c r="E339" s="26" t="s">
        <v>131</v>
      </c>
      <c r="F339" s="26" t="s">
        <v>131</v>
      </c>
      <c r="G339" s="26" t="s">
        <v>131</v>
      </c>
      <c r="H339" s="5">
        <v>106390</v>
      </c>
      <c r="I339" s="26" t="s">
        <v>131</v>
      </c>
      <c r="J339" s="26" t="s">
        <v>131</v>
      </c>
      <c r="K339" s="26" t="s">
        <v>131</v>
      </c>
    </row>
    <row r="340" spans="1:11">
      <c r="A340" s="40" t="s">
        <v>100</v>
      </c>
      <c r="B340" s="40" t="s">
        <v>101</v>
      </c>
      <c r="C340" s="2" t="s">
        <v>5</v>
      </c>
      <c r="D340" s="3">
        <f>SUM(D341,D343,D345,D346)</f>
        <v>80000</v>
      </c>
      <c r="E340" s="26" t="s">
        <v>131</v>
      </c>
      <c r="F340" s="26" t="s">
        <v>131</v>
      </c>
      <c r="G340" s="3">
        <f t="shared" ref="G340" si="65">SUM(G341,G343,G345,G346)</f>
        <v>0</v>
      </c>
      <c r="H340" s="3">
        <f>H346</f>
        <v>155126</v>
      </c>
      <c r="I340" s="27" t="s">
        <v>131</v>
      </c>
      <c r="J340" s="27" t="s">
        <v>131</v>
      </c>
      <c r="K340" s="27" t="s">
        <v>131</v>
      </c>
    </row>
    <row r="341" spans="1:11">
      <c r="A341" s="40"/>
      <c r="B341" s="40"/>
      <c r="C341" s="4" t="s">
        <v>6</v>
      </c>
      <c r="D341" s="5"/>
      <c r="E341" s="5"/>
      <c r="F341" s="5"/>
      <c r="G341" s="5"/>
      <c r="H341" s="5"/>
      <c r="I341" s="5"/>
      <c r="J341" s="5"/>
      <c r="K341" s="5"/>
    </row>
    <row r="342" spans="1:11" ht="24">
      <c r="A342" s="40"/>
      <c r="B342" s="40"/>
      <c r="C342" s="4" t="s">
        <v>33</v>
      </c>
      <c r="D342" s="5"/>
      <c r="E342" s="5"/>
      <c r="F342" s="5"/>
      <c r="G342" s="5"/>
      <c r="H342" s="5"/>
      <c r="I342" s="5"/>
      <c r="J342" s="5"/>
      <c r="K342" s="5"/>
    </row>
    <row r="343" spans="1:11">
      <c r="A343" s="40"/>
      <c r="B343" s="40"/>
      <c r="C343" s="4" t="s">
        <v>80</v>
      </c>
      <c r="D343" s="5"/>
      <c r="E343" s="5"/>
      <c r="F343" s="5"/>
      <c r="G343" s="5"/>
      <c r="H343" s="5"/>
      <c r="I343" s="5"/>
      <c r="J343" s="5"/>
      <c r="K343" s="5"/>
    </row>
    <row r="344" spans="1:11" ht="36">
      <c r="A344" s="40"/>
      <c r="B344" s="40"/>
      <c r="C344" s="4" t="s">
        <v>35</v>
      </c>
      <c r="D344" s="5"/>
      <c r="E344" s="5"/>
      <c r="F344" s="5"/>
      <c r="G344" s="5"/>
      <c r="H344" s="5"/>
      <c r="I344" s="5"/>
      <c r="J344" s="5"/>
      <c r="K344" s="5"/>
    </row>
    <row r="345" spans="1:11">
      <c r="A345" s="40"/>
      <c r="B345" s="40"/>
      <c r="C345" s="4" t="s">
        <v>36</v>
      </c>
      <c r="D345" s="5"/>
      <c r="E345" s="26" t="s">
        <v>131</v>
      </c>
      <c r="F345" s="26" t="s">
        <v>131</v>
      </c>
      <c r="G345" s="26" t="s">
        <v>131</v>
      </c>
      <c r="H345" s="5"/>
      <c r="I345" s="26" t="s">
        <v>131</v>
      </c>
      <c r="J345" s="26" t="s">
        <v>131</v>
      </c>
      <c r="K345" s="26" t="s">
        <v>131</v>
      </c>
    </row>
    <row r="346" spans="1:11">
      <c r="A346" s="40"/>
      <c r="B346" s="40"/>
      <c r="C346" s="4" t="s">
        <v>81</v>
      </c>
      <c r="D346" s="5">
        <v>80000</v>
      </c>
      <c r="E346" s="26" t="s">
        <v>131</v>
      </c>
      <c r="F346" s="26" t="s">
        <v>131</v>
      </c>
      <c r="G346" s="26" t="s">
        <v>131</v>
      </c>
      <c r="H346" s="5">
        <v>155126</v>
      </c>
      <c r="I346" s="26" t="s">
        <v>131</v>
      </c>
      <c r="J346" s="26" t="s">
        <v>131</v>
      </c>
      <c r="K346" s="26" t="s">
        <v>131</v>
      </c>
    </row>
    <row r="347" spans="1:11">
      <c r="A347" s="40" t="s">
        <v>102</v>
      </c>
      <c r="B347" s="40" t="s">
        <v>98</v>
      </c>
      <c r="C347" s="2" t="s">
        <v>5</v>
      </c>
      <c r="D347" s="3">
        <f>SUM(D348,D350,D352,D353)</f>
        <v>110</v>
      </c>
      <c r="E347" s="26" t="s">
        <v>131</v>
      </c>
      <c r="F347" s="26" t="s">
        <v>131</v>
      </c>
      <c r="G347" s="3">
        <f t="shared" ref="G347" si="66">SUM(G348,G350,G352,G353)</f>
        <v>0</v>
      </c>
      <c r="H347" s="3">
        <f>H353</f>
        <v>78.5</v>
      </c>
      <c r="I347" s="27" t="s">
        <v>131</v>
      </c>
      <c r="J347" s="27" t="s">
        <v>131</v>
      </c>
      <c r="K347" s="27" t="s">
        <v>131</v>
      </c>
    </row>
    <row r="348" spans="1:11">
      <c r="A348" s="40"/>
      <c r="B348" s="40"/>
      <c r="C348" s="4" t="s">
        <v>6</v>
      </c>
      <c r="D348" s="5"/>
      <c r="E348" s="5"/>
      <c r="F348" s="5"/>
      <c r="G348" s="5"/>
      <c r="H348" s="3"/>
      <c r="I348" s="21"/>
      <c r="J348" s="21"/>
      <c r="K348" s="5"/>
    </row>
    <row r="349" spans="1:11" ht="24">
      <c r="A349" s="40"/>
      <c r="B349" s="40"/>
      <c r="C349" s="4" t="s">
        <v>33</v>
      </c>
      <c r="D349" s="5"/>
      <c r="E349" s="5"/>
      <c r="F349" s="5"/>
      <c r="G349" s="5"/>
      <c r="H349" s="3"/>
      <c r="I349" s="21"/>
      <c r="J349" s="21"/>
      <c r="K349" s="5"/>
    </row>
    <row r="350" spans="1:11">
      <c r="A350" s="40"/>
      <c r="B350" s="40"/>
      <c r="C350" s="4" t="s">
        <v>80</v>
      </c>
      <c r="D350" s="5"/>
      <c r="E350" s="5"/>
      <c r="F350" s="5"/>
      <c r="G350" s="5"/>
      <c r="H350" s="3"/>
      <c r="I350" s="21"/>
      <c r="J350" s="21"/>
      <c r="K350" s="5"/>
    </row>
    <row r="351" spans="1:11" ht="36">
      <c r="A351" s="40"/>
      <c r="B351" s="40"/>
      <c r="C351" s="4" t="s">
        <v>35</v>
      </c>
      <c r="D351" s="5"/>
      <c r="E351" s="5"/>
      <c r="F351" s="5"/>
      <c r="G351" s="5"/>
      <c r="H351" s="3"/>
      <c r="I351" s="21"/>
      <c r="J351" s="21"/>
      <c r="K351" s="5"/>
    </row>
    <row r="352" spans="1:11">
      <c r="A352" s="40"/>
      <c r="B352" s="40"/>
      <c r="C352" s="4" t="s">
        <v>36</v>
      </c>
      <c r="D352" s="5"/>
      <c r="E352" s="26" t="s">
        <v>131</v>
      </c>
      <c r="F352" s="26" t="s">
        <v>131</v>
      </c>
      <c r="G352" s="26" t="s">
        <v>131</v>
      </c>
      <c r="H352" s="5"/>
      <c r="I352" s="26" t="s">
        <v>131</v>
      </c>
      <c r="J352" s="26" t="s">
        <v>131</v>
      </c>
      <c r="K352" s="26" t="s">
        <v>131</v>
      </c>
    </row>
    <row r="353" spans="1:11">
      <c r="A353" s="40"/>
      <c r="B353" s="40"/>
      <c r="C353" s="4" t="s">
        <v>81</v>
      </c>
      <c r="D353" s="5">
        <v>110</v>
      </c>
      <c r="E353" s="26" t="s">
        <v>131</v>
      </c>
      <c r="F353" s="26" t="s">
        <v>131</v>
      </c>
      <c r="G353" s="26" t="s">
        <v>131</v>
      </c>
      <c r="H353" s="5">
        <v>78.5</v>
      </c>
      <c r="I353" s="26" t="s">
        <v>131</v>
      </c>
      <c r="J353" s="26" t="s">
        <v>131</v>
      </c>
      <c r="K353" s="26" t="s">
        <v>131</v>
      </c>
    </row>
    <row r="354" spans="1:11">
      <c r="A354" s="40" t="s">
        <v>106</v>
      </c>
      <c r="B354" s="40" t="s">
        <v>107</v>
      </c>
      <c r="C354" s="2" t="s">
        <v>5</v>
      </c>
      <c r="D354" s="3">
        <f>SUM(D355,D357,D359,D360)</f>
        <v>5500</v>
      </c>
      <c r="E354" s="26" t="s">
        <v>131</v>
      </c>
      <c r="F354" s="26" t="s">
        <v>131</v>
      </c>
      <c r="G354" s="3">
        <f>SUM(G355,G357,G359,G360)</f>
        <v>0</v>
      </c>
      <c r="H354" s="3">
        <f>H360</f>
        <v>5600</v>
      </c>
      <c r="I354" s="27" t="s">
        <v>131</v>
      </c>
      <c r="J354" s="27" t="s">
        <v>131</v>
      </c>
      <c r="K354" s="27" t="s">
        <v>131</v>
      </c>
    </row>
    <row r="355" spans="1:11">
      <c r="A355" s="40"/>
      <c r="B355" s="40"/>
      <c r="C355" s="4" t="s">
        <v>6</v>
      </c>
      <c r="D355" s="5"/>
      <c r="E355" s="5"/>
      <c r="F355" s="5"/>
      <c r="G355" s="5"/>
      <c r="H355" s="5"/>
      <c r="I355" s="21"/>
      <c r="J355" s="21"/>
      <c r="K355" s="5"/>
    </row>
    <row r="356" spans="1:11" ht="24">
      <c r="A356" s="40"/>
      <c r="B356" s="40"/>
      <c r="C356" s="4" t="s">
        <v>33</v>
      </c>
      <c r="D356" s="5"/>
      <c r="E356" s="5"/>
      <c r="F356" s="5"/>
      <c r="G356" s="5"/>
      <c r="H356" s="5"/>
      <c r="I356" s="21"/>
      <c r="J356" s="21"/>
      <c r="K356" s="5"/>
    </row>
    <row r="357" spans="1:11">
      <c r="A357" s="40"/>
      <c r="B357" s="40"/>
      <c r="C357" s="4" t="s">
        <v>80</v>
      </c>
      <c r="D357" s="5"/>
      <c r="E357" s="5"/>
      <c r="F357" s="5"/>
      <c r="G357" s="5"/>
      <c r="H357" s="5"/>
      <c r="I357" s="21"/>
      <c r="J357" s="21"/>
      <c r="K357" s="5"/>
    </row>
    <row r="358" spans="1:11" ht="36">
      <c r="A358" s="40"/>
      <c r="B358" s="40"/>
      <c r="C358" s="4" t="s">
        <v>35</v>
      </c>
      <c r="D358" s="5"/>
      <c r="E358" s="5"/>
      <c r="F358" s="5"/>
      <c r="G358" s="5"/>
      <c r="H358" s="5"/>
      <c r="I358" s="21"/>
      <c r="J358" s="21"/>
      <c r="K358" s="5"/>
    </row>
    <row r="359" spans="1:11">
      <c r="A359" s="40"/>
      <c r="B359" s="40"/>
      <c r="C359" s="4" t="s">
        <v>36</v>
      </c>
      <c r="D359" s="5"/>
      <c r="E359" s="26" t="s">
        <v>131</v>
      </c>
      <c r="F359" s="26" t="s">
        <v>131</v>
      </c>
      <c r="G359" s="26" t="s">
        <v>131</v>
      </c>
      <c r="H359" s="5"/>
      <c r="I359" s="26" t="s">
        <v>131</v>
      </c>
      <c r="J359" s="26" t="s">
        <v>131</v>
      </c>
      <c r="K359" s="26" t="s">
        <v>131</v>
      </c>
    </row>
    <row r="360" spans="1:11">
      <c r="A360" s="40"/>
      <c r="B360" s="40"/>
      <c r="C360" s="4" t="s">
        <v>81</v>
      </c>
      <c r="D360" s="5">
        <v>5500</v>
      </c>
      <c r="E360" s="26" t="s">
        <v>131</v>
      </c>
      <c r="F360" s="26" t="s">
        <v>131</v>
      </c>
      <c r="G360" s="26" t="s">
        <v>131</v>
      </c>
      <c r="H360" s="5">
        <v>5600</v>
      </c>
      <c r="I360" s="26" t="s">
        <v>131</v>
      </c>
      <c r="J360" s="26" t="s">
        <v>131</v>
      </c>
      <c r="K360" s="26" t="s">
        <v>131</v>
      </c>
    </row>
    <row r="361" spans="1:11">
      <c r="A361" s="48" t="s">
        <v>147</v>
      </c>
      <c r="B361" s="48"/>
      <c r="C361" s="48"/>
      <c r="D361" s="48"/>
      <c r="E361" s="48"/>
      <c r="F361" s="48"/>
      <c r="G361" s="48"/>
      <c r="H361" s="48"/>
      <c r="I361" s="48"/>
      <c r="J361" s="48"/>
    </row>
  </sheetData>
  <mergeCells count="96">
    <mergeCell ref="A361:J361"/>
    <mergeCell ref="A2:K2"/>
    <mergeCell ref="D1:K1"/>
    <mergeCell ref="B135:B141"/>
    <mergeCell ref="A122:A127"/>
    <mergeCell ref="A136:A141"/>
    <mergeCell ref="A6:A48"/>
    <mergeCell ref="A3:A5"/>
    <mergeCell ref="B3:B5"/>
    <mergeCell ref="C3:C5"/>
    <mergeCell ref="B64:B70"/>
    <mergeCell ref="B13:J13"/>
    <mergeCell ref="B14:B20"/>
    <mergeCell ref="B56:J56"/>
    <mergeCell ref="G3:H3"/>
    <mergeCell ref="H4:H5"/>
    <mergeCell ref="A297:A303"/>
    <mergeCell ref="B297:B303"/>
    <mergeCell ref="A290:A296"/>
    <mergeCell ref="B290:B296"/>
    <mergeCell ref="F3:F5"/>
    <mergeCell ref="B92:J92"/>
    <mergeCell ref="B93:B99"/>
    <mergeCell ref="B100:B106"/>
    <mergeCell ref="I3:K4"/>
    <mergeCell ref="G4:G5"/>
    <mergeCell ref="B6:B12"/>
    <mergeCell ref="B57:B63"/>
    <mergeCell ref="B71:B77"/>
    <mergeCell ref="B78:B84"/>
    <mergeCell ref="D3:D5"/>
    <mergeCell ref="E3:E5"/>
    <mergeCell ref="B319:B325"/>
    <mergeCell ref="B326:B332"/>
    <mergeCell ref="A354:A360"/>
    <mergeCell ref="B354:B360"/>
    <mergeCell ref="A333:A339"/>
    <mergeCell ref="B333:B339"/>
    <mergeCell ref="A340:A346"/>
    <mergeCell ref="B340:B346"/>
    <mergeCell ref="A347:A353"/>
    <mergeCell ref="B347:B353"/>
    <mergeCell ref="A304:A332"/>
    <mergeCell ref="B312:B318"/>
    <mergeCell ref="B304:B310"/>
    <mergeCell ref="B311:J311"/>
    <mergeCell ref="B21:B27"/>
    <mergeCell ref="B28:B34"/>
    <mergeCell ref="B35:B41"/>
    <mergeCell ref="B42:B48"/>
    <mergeCell ref="B49:B55"/>
    <mergeCell ref="B107:B113"/>
    <mergeCell ref="B227:B254"/>
    <mergeCell ref="B142:B148"/>
    <mergeCell ref="B121:B127"/>
    <mergeCell ref="B149:B155"/>
    <mergeCell ref="A49:A84"/>
    <mergeCell ref="A255:A261"/>
    <mergeCell ref="B255:B261"/>
    <mergeCell ref="A129:A134"/>
    <mergeCell ref="A143:A148"/>
    <mergeCell ref="B114:B120"/>
    <mergeCell ref="A115:A120"/>
    <mergeCell ref="A86:A113"/>
    <mergeCell ref="B85:B91"/>
    <mergeCell ref="B206:B212"/>
    <mergeCell ref="A234:A240"/>
    <mergeCell ref="A227:A233"/>
    <mergeCell ref="B220:B226"/>
    <mergeCell ref="B128:B134"/>
    <mergeCell ref="B163:B169"/>
    <mergeCell ref="A163:A169"/>
    <mergeCell ref="A177:A184"/>
    <mergeCell ref="A150:A155"/>
    <mergeCell ref="B156:B162"/>
    <mergeCell ref="A157:A162"/>
    <mergeCell ref="B262:B268"/>
    <mergeCell ref="A262:A268"/>
    <mergeCell ref="A213:A219"/>
    <mergeCell ref="B213:B219"/>
    <mergeCell ref="A220:A226"/>
    <mergeCell ref="A241:A247"/>
    <mergeCell ref="A185:A191"/>
    <mergeCell ref="B170:B198"/>
    <mergeCell ref="A170:A176"/>
    <mergeCell ref="A248:A254"/>
    <mergeCell ref="A206:A212"/>
    <mergeCell ref="B199:B205"/>
    <mergeCell ref="A199:A205"/>
    <mergeCell ref="A192:A198"/>
    <mergeCell ref="A283:A289"/>
    <mergeCell ref="B283:B289"/>
    <mergeCell ref="A269:A275"/>
    <mergeCell ref="B269:B275"/>
    <mergeCell ref="A276:A282"/>
    <mergeCell ref="B276:B282"/>
  </mergeCells>
  <pageMargins left="0.11811023622047245" right="0.11811023622047245" top="0.15748031496062992" bottom="0.15748031496062992" header="0.31496062992125984" footer="0.31496062992125984"/>
  <pageSetup paperSize="9" scale="74" fitToHeight="0" orientation="landscape" r:id="rId1"/>
  <rowBreaks count="10" manualBreakCount="10">
    <brk id="34" max="10" man="1"/>
    <brk id="70" max="16383" man="1"/>
    <brk id="106" max="10" man="1"/>
    <brk id="134" max="10" man="1"/>
    <brk id="162" max="10" man="1"/>
    <brk id="191" max="10" man="1"/>
    <brk id="226" max="10" man="1"/>
    <brk id="254" max="10" man="1"/>
    <brk id="289" max="10" man="1"/>
    <brk id="32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sqref="A1:H71"/>
    </sheetView>
  </sheetViews>
  <sheetFormatPr defaultRowHeight="15"/>
  <sheetData>
    <row r="1" spans="1:8" ht="240.75" customHeight="1" thickBot="1">
      <c r="A1" s="64" t="s">
        <v>0</v>
      </c>
      <c r="B1" s="64" t="s">
        <v>17</v>
      </c>
      <c r="C1" s="64" t="s">
        <v>2</v>
      </c>
      <c r="D1" s="68" t="s">
        <v>18</v>
      </c>
      <c r="E1" s="69"/>
      <c r="F1" s="8" t="s">
        <v>19</v>
      </c>
      <c r="G1" s="68" t="s">
        <v>21</v>
      </c>
      <c r="H1" s="69"/>
    </row>
    <row r="2" spans="1:8" ht="30" thickBot="1">
      <c r="A2" s="65"/>
      <c r="B2" s="65"/>
      <c r="C2" s="65"/>
      <c r="D2" s="9" t="s">
        <v>22</v>
      </c>
      <c r="E2" s="10" t="s">
        <v>23</v>
      </c>
      <c r="F2" s="9" t="s">
        <v>20</v>
      </c>
      <c r="G2" s="9" t="s">
        <v>24</v>
      </c>
      <c r="H2" s="10" t="s">
        <v>25</v>
      </c>
    </row>
    <row r="3" spans="1:8" ht="30.75" thickBot="1">
      <c r="A3" s="11" t="s">
        <v>26</v>
      </c>
      <c r="B3" s="55"/>
      <c r="C3" s="15" t="s">
        <v>29</v>
      </c>
      <c r="D3" s="16" t="s">
        <v>30</v>
      </c>
      <c r="E3" s="16" t="s">
        <v>31</v>
      </c>
      <c r="F3" s="16" t="s">
        <v>32</v>
      </c>
      <c r="G3" s="16">
        <v>27.1</v>
      </c>
      <c r="H3" s="16">
        <v>27.2</v>
      </c>
    </row>
    <row r="4" spans="1:8" ht="165.75" thickBot="1">
      <c r="A4" s="11" t="s">
        <v>27</v>
      </c>
      <c r="B4" s="56"/>
      <c r="C4" s="15" t="s">
        <v>6</v>
      </c>
      <c r="D4" s="16" t="s">
        <v>30</v>
      </c>
      <c r="E4" s="16" t="s">
        <v>31</v>
      </c>
      <c r="F4" s="16" t="s">
        <v>32</v>
      </c>
      <c r="G4" s="16">
        <v>27.1</v>
      </c>
      <c r="H4" s="16">
        <v>27.2</v>
      </c>
    </row>
    <row r="5" spans="1:8" ht="135.75" thickBot="1">
      <c r="A5" s="11" t="s">
        <v>28</v>
      </c>
      <c r="B5" s="56"/>
      <c r="C5" s="15" t="s">
        <v>33</v>
      </c>
      <c r="D5" s="16"/>
      <c r="E5" s="16"/>
      <c r="F5" s="16"/>
      <c r="G5" s="16"/>
      <c r="H5" s="16"/>
    </row>
    <row r="6" spans="1:8" ht="45.75" thickBot="1">
      <c r="A6" s="12"/>
      <c r="B6" s="56"/>
      <c r="C6" s="15" t="s">
        <v>34</v>
      </c>
      <c r="D6" s="16"/>
      <c r="E6" s="16"/>
      <c r="F6" s="16"/>
      <c r="G6" s="16"/>
      <c r="H6" s="16"/>
    </row>
    <row r="7" spans="1:8" ht="150.75" thickBot="1">
      <c r="A7" s="12"/>
      <c r="B7" s="56"/>
      <c r="C7" s="15" t="s">
        <v>35</v>
      </c>
      <c r="D7" s="16"/>
      <c r="E7" s="16"/>
      <c r="F7" s="16"/>
      <c r="G7" s="16"/>
      <c r="H7" s="16"/>
    </row>
    <row r="8" spans="1:8" ht="45.75" thickBot="1">
      <c r="A8" s="12"/>
      <c r="B8" s="56"/>
      <c r="C8" s="15" t="s">
        <v>36</v>
      </c>
      <c r="D8" s="16"/>
      <c r="E8" s="16"/>
      <c r="F8" s="16"/>
      <c r="G8" s="16"/>
      <c r="H8" s="16"/>
    </row>
    <row r="9" spans="1:8" ht="60.75" thickBot="1">
      <c r="A9" s="12"/>
      <c r="B9" s="57"/>
      <c r="C9" s="15" t="s">
        <v>37</v>
      </c>
      <c r="D9" s="16"/>
      <c r="E9" s="16"/>
      <c r="F9" s="16"/>
      <c r="G9" s="16"/>
      <c r="H9" s="16"/>
    </row>
    <row r="10" spans="1:8" ht="30" customHeight="1" thickBot="1">
      <c r="A10" s="12"/>
      <c r="B10" s="66" t="s">
        <v>7</v>
      </c>
      <c r="C10" s="67"/>
      <c r="D10" s="16"/>
      <c r="E10" s="16"/>
      <c r="F10" s="16"/>
      <c r="G10" s="16"/>
      <c r="H10" s="16"/>
    </row>
    <row r="11" spans="1:8" ht="30.75" thickBot="1">
      <c r="A11" s="12"/>
      <c r="B11" s="58" t="s">
        <v>38</v>
      </c>
      <c r="C11" s="15" t="s">
        <v>29</v>
      </c>
      <c r="D11" s="16" t="s">
        <v>30</v>
      </c>
      <c r="E11" s="16" t="s">
        <v>31</v>
      </c>
      <c r="F11" s="16" t="s">
        <v>32</v>
      </c>
      <c r="G11" s="16">
        <v>27.1</v>
      </c>
      <c r="H11" s="16">
        <v>27.2</v>
      </c>
    </row>
    <row r="12" spans="1:8" ht="45.75" thickBot="1">
      <c r="A12" s="12"/>
      <c r="B12" s="59"/>
      <c r="C12" s="15" t="s">
        <v>6</v>
      </c>
      <c r="D12" s="16" t="s">
        <v>30</v>
      </c>
      <c r="E12" s="16" t="s">
        <v>31</v>
      </c>
      <c r="F12" s="16" t="s">
        <v>32</v>
      </c>
      <c r="G12" s="16">
        <v>27.1</v>
      </c>
      <c r="H12" s="16">
        <v>27.2</v>
      </c>
    </row>
    <row r="13" spans="1:8" ht="135.75" thickBot="1">
      <c r="A13" s="12"/>
      <c r="B13" s="59"/>
      <c r="C13" s="15" t="s">
        <v>33</v>
      </c>
      <c r="D13" s="16"/>
      <c r="E13" s="16"/>
      <c r="F13" s="16"/>
      <c r="G13" s="16"/>
      <c r="H13" s="16"/>
    </row>
    <row r="14" spans="1:8" ht="45.75" thickBot="1">
      <c r="A14" s="12"/>
      <c r="B14" s="59"/>
      <c r="C14" s="15" t="s">
        <v>34</v>
      </c>
      <c r="D14" s="16"/>
      <c r="E14" s="16"/>
      <c r="F14" s="16"/>
      <c r="G14" s="16"/>
      <c r="H14" s="16"/>
    </row>
    <row r="15" spans="1:8" ht="150.75" thickBot="1">
      <c r="A15" s="12"/>
      <c r="B15" s="59"/>
      <c r="C15" s="15" t="s">
        <v>35</v>
      </c>
      <c r="D15" s="16"/>
      <c r="E15" s="16"/>
      <c r="F15" s="16"/>
      <c r="G15" s="16"/>
      <c r="H15" s="16"/>
    </row>
    <row r="16" spans="1:8" ht="45.75" thickBot="1">
      <c r="A16" s="12"/>
      <c r="B16" s="59"/>
      <c r="C16" s="15" t="s">
        <v>36</v>
      </c>
      <c r="D16" s="16"/>
      <c r="E16" s="16"/>
      <c r="F16" s="16"/>
      <c r="G16" s="16"/>
      <c r="H16" s="16"/>
    </row>
    <row r="17" spans="1:8" ht="60.75" thickBot="1">
      <c r="A17" s="13"/>
      <c r="B17" s="60"/>
      <c r="C17" s="15" t="s">
        <v>37</v>
      </c>
      <c r="D17" s="16"/>
      <c r="E17" s="16"/>
      <c r="F17" s="16"/>
      <c r="G17" s="16"/>
      <c r="H17" s="16"/>
    </row>
    <row r="18" spans="1:8" ht="90.75" thickBot="1">
      <c r="A18" s="18" t="s">
        <v>39</v>
      </c>
      <c r="B18" s="58" t="s">
        <v>38</v>
      </c>
      <c r="C18" s="15" t="s">
        <v>29</v>
      </c>
      <c r="D18" s="16" t="s">
        <v>45</v>
      </c>
      <c r="E18" s="15" t="s">
        <v>45</v>
      </c>
      <c r="F18" s="16" t="s">
        <v>46</v>
      </c>
      <c r="G18" s="16">
        <v>18.8</v>
      </c>
      <c r="H18" s="16">
        <v>18.8</v>
      </c>
    </row>
    <row r="19" spans="1:8" ht="165.75" thickBot="1">
      <c r="A19" s="19" t="s">
        <v>40</v>
      </c>
      <c r="B19" s="59"/>
      <c r="C19" s="15" t="s">
        <v>6</v>
      </c>
      <c r="D19" s="16" t="s">
        <v>45</v>
      </c>
      <c r="E19" s="15" t="s">
        <v>45</v>
      </c>
      <c r="F19" s="16" t="s">
        <v>46</v>
      </c>
      <c r="G19" s="16">
        <v>18.8</v>
      </c>
      <c r="H19" s="16">
        <v>18.8</v>
      </c>
    </row>
    <row r="20" spans="1:8" ht="195.75" thickBot="1">
      <c r="A20" s="19" t="s">
        <v>41</v>
      </c>
      <c r="B20" s="59"/>
      <c r="C20" s="15" t="s">
        <v>33</v>
      </c>
      <c r="D20" s="16"/>
      <c r="E20" s="16"/>
      <c r="F20" s="16"/>
      <c r="G20" s="16"/>
      <c r="H20" s="16"/>
    </row>
    <row r="21" spans="1:8" ht="90.75" thickBot="1">
      <c r="A21" s="19" t="s">
        <v>42</v>
      </c>
      <c r="B21" s="59"/>
      <c r="C21" s="15" t="s">
        <v>34</v>
      </c>
      <c r="D21" s="16"/>
      <c r="E21" s="16"/>
      <c r="F21" s="16"/>
      <c r="G21" s="16"/>
      <c r="H21" s="16"/>
    </row>
    <row r="22" spans="1:8" ht="150.75" thickBot="1">
      <c r="A22" s="19" t="s">
        <v>43</v>
      </c>
      <c r="B22" s="59"/>
      <c r="C22" s="15" t="s">
        <v>35</v>
      </c>
      <c r="D22" s="16"/>
      <c r="E22" s="16"/>
      <c r="F22" s="16"/>
      <c r="G22" s="16"/>
      <c r="H22" s="16"/>
    </row>
    <row r="23" spans="1:8" ht="45.75" thickBot="1">
      <c r="A23" s="19" t="s">
        <v>44</v>
      </c>
      <c r="B23" s="59"/>
      <c r="C23" s="15" t="s">
        <v>36</v>
      </c>
      <c r="D23" s="16"/>
      <c r="E23" s="16"/>
      <c r="F23" s="16"/>
      <c r="G23" s="16"/>
      <c r="H23" s="16"/>
    </row>
    <row r="24" spans="1:8" ht="60.75" thickBot="1">
      <c r="A24" s="13"/>
      <c r="B24" s="60"/>
      <c r="C24" s="15" t="s">
        <v>37</v>
      </c>
      <c r="D24" s="16"/>
      <c r="E24" s="16"/>
      <c r="F24" s="16"/>
      <c r="G24" s="16"/>
      <c r="H24" s="16"/>
    </row>
    <row r="25" spans="1:8" ht="195.75" thickBot="1">
      <c r="A25" s="18" t="s">
        <v>47</v>
      </c>
      <c r="B25" s="55"/>
      <c r="C25" s="15" t="s">
        <v>29</v>
      </c>
      <c r="D25" s="16" t="s">
        <v>49</v>
      </c>
      <c r="E25" s="16" t="s">
        <v>49</v>
      </c>
      <c r="F25" s="16" t="s">
        <v>46</v>
      </c>
      <c r="G25" s="16">
        <v>18.8</v>
      </c>
      <c r="H25" s="16">
        <v>18.8</v>
      </c>
    </row>
    <row r="26" spans="1:8" ht="90.75" thickBot="1">
      <c r="A26" s="19" t="s">
        <v>48</v>
      </c>
      <c r="B26" s="56"/>
      <c r="C26" s="15" t="s">
        <v>6</v>
      </c>
      <c r="D26" s="16" t="s">
        <v>49</v>
      </c>
      <c r="E26" s="16" t="s">
        <v>49</v>
      </c>
      <c r="F26" s="16" t="s">
        <v>46</v>
      </c>
      <c r="G26" s="16">
        <v>18.8</v>
      </c>
      <c r="H26" s="16">
        <v>18.8</v>
      </c>
    </row>
    <row r="27" spans="1:8" ht="135.75" thickBot="1">
      <c r="A27" s="12"/>
      <c r="B27" s="56"/>
      <c r="C27" s="15" t="s">
        <v>33</v>
      </c>
      <c r="D27" s="16"/>
      <c r="E27" s="16"/>
      <c r="F27" s="16"/>
      <c r="G27" s="16"/>
      <c r="H27" s="16"/>
    </row>
    <row r="28" spans="1:8" ht="45.75" thickBot="1">
      <c r="A28" s="12"/>
      <c r="B28" s="56"/>
      <c r="C28" s="15" t="s">
        <v>34</v>
      </c>
      <c r="D28" s="16"/>
      <c r="E28" s="16"/>
      <c r="F28" s="16"/>
      <c r="G28" s="16"/>
      <c r="H28" s="16"/>
    </row>
    <row r="29" spans="1:8" ht="150.75" thickBot="1">
      <c r="A29" s="12"/>
      <c r="B29" s="56"/>
      <c r="C29" s="15" t="s">
        <v>35</v>
      </c>
      <c r="D29" s="16"/>
      <c r="E29" s="16"/>
      <c r="F29" s="16"/>
      <c r="G29" s="16"/>
      <c r="H29" s="16"/>
    </row>
    <row r="30" spans="1:8" ht="45.75" thickBot="1">
      <c r="A30" s="12"/>
      <c r="B30" s="56"/>
      <c r="C30" s="15" t="s">
        <v>36</v>
      </c>
      <c r="D30" s="16"/>
      <c r="E30" s="16"/>
      <c r="F30" s="16"/>
      <c r="G30" s="16"/>
      <c r="H30" s="16"/>
    </row>
    <row r="31" spans="1:8">
      <c r="A31" s="12"/>
      <c r="B31" s="56"/>
      <c r="C31" s="61" t="s">
        <v>37</v>
      </c>
      <c r="D31" s="55"/>
      <c r="E31" s="55"/>
      <c r="F31" s="55"/>
      <c r="G31" s="55"/>
      <c r="H31" s="55"/>
    </row>
    <row r="32" spans="1:8">
      <c r="A32" s="12"/>
      <c r="B32" s="56"/>
      <c r="C32" s="62"/>
      <c r="D32" s="56"/>
      <c r="E32" s="56"/>
      <c r="F32" s="56"/>
      <c r="G32" s="56"/>
      <c r="H32" s="56"/>
    </row>
    <row r="33" spans="1:8">
      <c r="A33" s="12"/>
      <c r="B33" s="56"/>
      <c r="C33" s="62"/>
      <c r="D33" s="56"/>
      <c r="E33" s="56"/>
      <c r="F33" s="56"/>
      <c r="G33" s="56"/>
      <c r="H33" s="56"/>
    </row>
    <row r="34" spans="1:8" ht="15.75" thickBot="1">
      <c r="A34" s="13"/>
      <c r="B34" s="57"/>
      <c r="C34" s="63"/>
      <c r="D34" s="57"/>
      <c r="E34" s="57"/>
      <c r="F34" s="57"/>
      <c r="G34" s="57"/>
      <c r="H34" s="57"/>
    </row>
    <row r="35" spans="1:8" ht="330.75" thickBot="1">
      <c r="A35" s="18" t="s">
        <v>50</v>
      </c>
      <c r="B35" s="55"/>
      <c r="C35" s="15" t="s">
        <v>29</v>
      </c>
      <c r="D35" s="16">
        <v>21</v>
      </c>
      <c r="E35" s="15">
        <v>21</v>
      </c>
      <c r="F35" s="16">
        <v>0</v>
      </c>
      <c r="G35" s="16"/>
      <c r="H35" s="16"/>
    </row>
    <row r="36" spans="1:8" ht="105.75" thickBot="1">
      <c r="A36" s="18" t="s">
        <v>51</v>
      </c>
      <c r="B36" s="56"/>
      <c r="C36" s="15" t="s">
        <v>6</v>
      </c>
      <c r="D36" s="16">
        <v>21</v>
      </c>
      <c r="E36" s="15">
        <v>21</v>
      </c>
      <c r="F36" s="16">
        <v>0</v>
      </c>
      <c r="G36" s="16"/>
      <c r="H36" s="16"/>
    </row>
    <row r="37" spans="1:8" ht="135.75" thickBot="1">
      <c r="A37" s="12"/>
      <c r="B37" s="56"/>
      <c r="C37" s="15" t="s">
        <v>33</v>
      </c>
      <c r="D37" s="16"/>
      <c r="E37" s="16"/>
      <c r="F37" s="16"/>
      <c r="G37" s="16"/>
      <c r="H37" s="16"/>
    </row>
    <row r="38" spans="1:8" ht="45.75" thickBot="1">
      <c r="A38" s="12"/>
      <c r="B38" s="56"/>
      <c r="C38" s="15" t="s">
        <v>34</v>
      </c>
      <c r="D38" s="16"/>
      <c r="E38" s="16"/>
      <c r="F38" s="16"/>
      <c r="G38" s="16"/>
      <c r="H38" s="16"/>
    </row>
    <row r="39" spans="1:8" ht="150.75" thickBot="1">
      <c r="A39" s="12"/>
      <c r="B39" s="56"/>
      <c r="C39" s="15" t="s">
        <v>35</v>
      </c>
      <c r="D39" s="16"/>
      <c r="E39" s="16"/>
      <c r="F39" s="16"/>
      <c r="G39" s="16"/>
      <c r="H39" s="16"/>
    </row>
    <row r="40" spans="1:8" ht="45.75" thickBot="1">
      <c r="A40" s="12"/>
      <c r="B40" s="56"/>
      <c r="C40" s="15" t="s">
        <v>36</v>
      </c>
      <c r="D40" s="16"/>
      <c r="E40" s="16"/>
      <c r="F40" s="16"/>
      <c r="G40" s="16"/>
      <c r="H40" s="16"/>
    </row>
    <row r="41" spans="1:8" ht="29.25" customHeight="1">
      <c r="A41" s="12"/>
      <c r="B41" s="56"/>
      <c r="C41" s="61" t="s">
        <v>37</v>
      </c>
      <c r="D41" s="55"/>
      <c r="E41" s="55"/>
      <c r="F41" s="55"/>
      <c r="G41" s="55"/>
      <c r="H41" s="55"/>
    </row>
    <row r="42" spans="1:8">
      <c r="A42" s="12"/>
      <c r="B42" s="56"/>
      <c r="C42" s="62"/>
      <c r="D42" s="56"/>
      <c r="E42" s="56"/>
      <c r="F42" s="56"/>
      <c r="G42" s="56"/>
      <c r="H42" s="56"/>
    </row>
    <row r="43" spans="1:8" ht="15.75" thickBot="1">
      <c r="A43" s="13"/>
      <c r="B43" s="57"/>
      <c r="C43" s="63"/>
      <c r="D43" s="57"/>
      <c r="E43" s="57"/>
      <c r="F43" s="57"/>
      <c r="G43" s="57"/>
      <c r="H43" s="57"/>
    </row>
    <row r="44" spans="1:8" ht="315.75" thickBot="1">
      <c r="A44" s="18" t="s">
        <v>52</v>
      </c>
      <c r="B44" s="55"/>
      <c r="C44" s="15" t="s">
        <v>29</v>
      </c>
      <c r="D44" s="16">
        <v>44.8</v>
      </c>
      <c r="E44" s="15">
        <v>44.8</v>
      </c>
      <c r="F44" s="16">
        <v>0</v>
      </c>
      <c r="G44" s="16"/>
      <c r="H44" s="16"/>
    </row>
    <row r="45" spans="1:8" ht="135.75" thickBot="1">
      <c r="A45" s="18" t="s">
        <v>53</v>
      </c>
      <c r="B45" s="56"/>
      <c r="C45" s="15" t="s">
        <v>6</v>
      </c>
      <c r="D45" s="16">
        <v>44.8</v>
      </c>
      <c r="E45" s="15">
        <v>44.8</v>
      </c>
      <c r="F45" s="16">
        <v>0</v>
      </c>
      <c r="G45" s="16"/>
      <c r="H45" s="16"/>
    </row>
    <row r="46" spans="1:8" ht="195.75" thickBot="1">
      <c r="A46" s="18" t="s">
        <v>54</v>
      </c>
      <c r="B46" s="56"/>
      <c r="C46" s="15" t="s">
        <v>33</v>
      </c>
      <c r="D46" s="16"/>
      <c r="E46" s="16"/>
      <c r="F46" s="16"/>
      <c r="G46" s="16"/>
      <c r="H46" s="16"/>
    </row>
    <row r="47" spans="1:8" ht="90.75" thickBot="1">
      <c r="A47" s="18" t="s">
        <v>55</v>
      </c>
      <c r="B47" s="56"/>
      <c r="C47" s="15" t="s">
        <v>34</v>
      </c>
      <c r="D47" s="16"/>
      <c r="E47" s="16"/>
      <c r="F47" s="16"/>
      <c r="G47" s="16"/>
      <c r="H47" s="16"/>
    </row>
    <row r="48" spans="1:8" ht="150.75" thickBot="1">
      <c r="A48" s="12"/>
      <c r="B48" s="56"/>
      <c r="C48" s="15" t="s">
        <v>35</v>
      </c>
      <c r="D48" s="16"/>
      <c r="E48" s="16"/>
      <c r="F48" s="16"/>
      <c r="G48" s="16"/>
      <c r="H48" s="16"/>
    </row>
    <row r="49" spans="1:8" ht="45.75" thickBot="1">
      <c r="A49" s="12"/>
      <c r="B49" s="56"/>
      <c r="C49" s="15" t="s">
        <v>36</v>
      </c>
      <c r="D49" s="16"/>
      <c r="E49" s="16"/>
      <c r="F49" s="16"/>
      <c r="G49" s="16"/>
      <c r="H49" s="16"/>
    </row>
    <row r="50" spans="1:8" ht="60.75" thickBot="1">
      <c r="A50" s="13"/>
      <c r="B50" s="57"/>
      <c r="C50" s="15" t="s">
        <v>37</v>
      </c>
      <c r="D50" s="16"/>
      <c r="E50" s="16"/>
      <c r="F50" s="16"/>
      <c r="G50" s="16"/>
      <c r="H50" s="16"/>
    </row>
    <row r="51" spans="1:8" ht="60.75" thickBot="1">
      <c r="A51" s="18" t="s">
        <v>56</v>
      </c>
      <c r="B51" s="58" t="s">
        <v>38</v>
      </c>
      <c r="C51" s="15" t="s">
        <v>29</v>
      </c>
      <c r="D51" s="16" t="s">
        <v>61</v>
      </c>
      <c r="E51" s="16" t="s">
        <v>62</v>
      </c>
      <c r="F51" s="16" t="s">
        <v>63</v>
      </c>
      <c r="G51" s="16">
        <v>29.9</v>
      </c>
      <c r="H51" s="16">
        <v>30</v>
      </c>
    </row>
    <row r="52" spans="1:8" ht="60.75" thickBot="1">
      <c r="A52" s="18" t="s">
        <v>57</v>
      </c>
      <c r="B52" s="59"/>
      <c r="C52" s="15" t="s">
        <v>6</v>
      </c>
      <c r="D52" s="16" t="s">
        <v>61</v>
      </c>
      <c r="E52" s="16" t="s">
        <v>62</v>
      </c>
      <c r="F52" s="16" t="s">
        <v>63</v>
      </c>
      <c r="G52" s="16">
        <v>29.9</v>
      </c>
      <c r="H52" s="16">
        <v>30</v>
      </c>
    </row>
    <row r="53" spans="1:8" ht="165.75" thickBot="1">
      <c r="A53" s="18" t="s">
        <v>58</v>
      </c>
      <c r="B53" s="59"/>
      <c r="C53" s="15" t="s">
        <v>33</v>
      </c>
      <c r="D53" s="16"/>
      <c r="E53" s="16"/>
      <c r="F53" s="16"/>
      <c r="G53" s="16"/>
      <c r="H53" s="16"/>
    </row>
    <row r="54" spans="1:8" ht="210.75" thickBot="1">
      <c r="A54" s="18" t="s">
        <v>59</v>
      </c>
      <c r="B54" s="59"/>
      <c r="C54" s="15" t="s">
        <v>34</v>
      </c>
      <c r="D54" s="16"/>
      <c r="E54" s="16"/>
      <c r="F54" s="16"/>
      <c r="G54" s="16"/>
      <c r="H54" s="16"/>
    </row>
    <row r="55" spans="1:8" ht="195.75" thickBot="1">
      <c r="A55" s="18" t="s">
        <v>60</v>
      </c>
      <c r="B55" s="59"/>
      <c r="C55" s="15" t="s">
        <v>35</v>
      </c>
      <c r="D55" s="16"/>
      <c r="E55" s="16"/>
      <c r="F55" s="16"/>
      <c r="G55" s="16"/>
      <c r="H55" s="16"/>
    </row>
    <row r="56" spans="1:8" ht="45.75" thickBot="1">
      <c r="A56" s="12"/>
      <c r="B56" s="59"/>
      <c r="C56" s="15" t="s">
        <v>36</v>
      </c>
      <c r="D56" s="16"/>
      <c r="E56" s="16"/>
      <c r="F56" s="16"/>
      <c r="G56" s="16"/>
      <c r="H56" s="16"/>
    </row>
    <row r="57" spans="1:8" ht="60.75" thickBot="1">
      <c r="A57" s="13"/>
      <c r="B57" s="60"/>
      <c r="C57" s="15" t="s">
        <v>37</v>
      </c>
      <c r="D57" s="16"/>
      <c r="E57" s="16"/>
      <c r="F57" s="16"/>
      <c r="G57" s="16"/>
      <c r="H57" s="16"/>
    </row>
    <row r="58" spans="1:8" ht="189.75" thickBot="1">
      <c r="A58" s="18" t="s">
        <v>64</v>
      </c>
      <c r="B58" s="17" t="s">
        <v>68</v>
      </c>
      <c r="C58" s="15" t="s">
        <v>29</v>
      </c>
      <c r="D58" s="16" t="s">
        <v>70</v>
      </c>
      <c r="E58" s="16" t="s">
        <v>70</v>
      </c>
      <c r="F58" s="16">
        <v>0</v>
      </c>
      <c r="G58" s="16"/>
      <c r="H58" s="16"/>
    </row>
    <row r="59" spans="1:8" ht="409.6" thickBot="1">
      <c r="A59" s="18" t="s">
        <v>65</v>
      </c>
      <c r="B59" s="17" t="s">
        <v>69</v>
      </c>
      <c r="C59" s="15" t="s">
        <v>6</v>
      </c>
      <c r="D59" s="16" t="s">
        <v>70</v>
      </c>
      <c r="E59" s="16" t="s">
        <v>70</v>
      </c>
      <c r="F59" s="16">
        <v>0</v>
      </c>
      <c r="G59" s="16"/>
      <c r="H59" s="16"/>
    </row>
    <row r="60" spans="1:8" ht="135.75" thickBot="1">
      <c r="A60" s="18" t="s">
        <v>66</v>
      </c>
      <c r="B60" s="20"/>
      <c r="C60" s="15" t="s">
        <v>33</v>
      </c>
      <c r="D60" s="16"/>
      <c r="E60" s="16"/>
      <c r="F60" s="16"/>
      <c r="G60" s="16"/>
      <c r="H60" s="16"/>
    </row>
    <row r="61" spans="1:8" ht="300.75" thickBot="1">
      <c r="A61" s="18" t="s">
        <v>67</v>
      </c>
      <c r="B61" s="20"/>
      <c r="C61" s="15" t="s">
        <v>34</v>
      </c>
      <c r="D61" s="16"/>
      <c r="E61" s="16"/>
      <c r="F61" s="16"/>
      <c r="G61" s="16"/>
      <c r="H61" s="16"/>
    </row>
    <row r="62" spans="1:8" ht="150.75" thickBot="1">
      <c r="A62" s="12"/>
      <c r="B62" s="20"/>
      <c r="C62" s="15" t="s">
        <v>35</v>
      </c>
      <c r="D62" s="16"/>
      <c r="E62" s="16"/>
      <c r="F62" s="16"/>
      <c r="G62" s="16"/>
      <c r="H62" s="16"/>
    </row>
    <row r="63" spans="1:8" ht="45.75" thickBot="1">
      <c r="A63" s="12"/>
      <c r="B63" s="20"/>
      <c r="C63" s="15" t="s">
        <v>36</v>
      </c>
      <c r="D63" s="16"/>
      <c r="E63" s="16"/>
      <c r="F63" s="16"/>
      <c r="G63" s="16"/>
      <c r="H63" s="16"/>
    </row>
    <row r="64" spans="1:8" ht="60.75" thickBot="1">
      <c r="A64" s="13"/>
      <c r="B64" s="14"/>
      <c r="C64" s="15" t="s">
        <v>37</v>
      </c>
      <c r="D64" s="16"/>
      <c r="E64" s="16"/>
      <c r="F64" s="16"/>
      <c r="G64" s="16"/>
      <c r="H64" s="16"/>
    </row>
    <row r="65" spans="1:8" ht="111" thickBot="1">
      <c r="A65" s="18" t="s">
        <v>71</v>
      </c>
      <c r="B65" s="17" t="s">
        <v>4</v>
      </c>
      <c r="C65" s="15" t="s">
        <v>29</v>
      </c>
      <c r="D65" s="16" t="s">
        <v>77</v>
      </c>
      <c r="E65" s="16" t="s">
        <v>77</v>
      </c>
      <c r="F65" s="16" t="s">
        <v>78</v>
      </c>
      <c r="G65" s="16">
        <v>4.7</v>
      </c>
      <c r="H65" s="16">
        <v>4.7</v>
      </c>
    </row>
    <row r="66" spans="1:8" ht="205.5" thickBot="1">
      <c r="A66" s="18" t="s">
        <v>72</v>
      </c>
      <c r="B66" s="17" t="s">
        <v>76</v>
      </c>
      <c r="C66" s="15" t="s">
        <v>6</v>
      </c>
      <c r="D66" s="16" t="s">
        <v>77</v>
      </c>
      <c r="E66" s="16" t="s">
        <v>77</v>
      </c>
      <c r="F66" s="16" t="s">
        <v>78</v>
      </c>
      <c r="G66" s="16">
        <v>4.7</v>
      </c>
      <c r="H66" s="16">
        <v>4.7</v>
      </c>
    </row>
    <row r="67" spans="1:8" ht="240.75" thickBot="1">
      <c r="A67" s="18" t="s">
        <v>73</v>
      </c>
      <c r="B67" s="17" t="s">
        <v>69</v>
      </c>
      <c r="C67" s="15" t="s">
        <v>33</v>
      </c>
      <c r="D67" s="16"/>
      <c r="E67" s="16"/>
      <c r="F67" s="16"/>
      <c r="G67" s="16"/>
      <c r="H67" s="16"/>
    </row>
    <row r="68" spans="1:8" ht="105.75" thickBot="1">
      <c r="A68" s="18" t="s">
        <v>74</v>
      </c>
      <c r="B68" s="20"/>
      <c r="C68" s="15" t="s">
        <v>34</v>
      </c>
      <c r="D68" s="16"/>
      <c r="E68" s="16"/>
      <c r="F68" s="16"/>
      <c r="G68" s="16"/>
      <c r="H68" s="16"/>
    </row>
    <row r="69" spans="1:8" ht="150.75" thickBot="1">
      <c r="A69" s="18" t="s">
        <v>75</v>
      </c>
      <c r="B69" s="20"/>
      <c r="C69" s="15" t="s">
        <v>35</v>
      </c>
      <c r="D69" s="16"/>
      <c r="E69" s="16"/>
      <c r="F69" s="16"/>
      <c r="G69" s="16"/>
      <c r="H69" s="16"/>
    </row>
    <row r="70" spans="1:8" ht="45.75" thickBot="1">
      <c r="A70" s="12"/>
      <c r="B70" s="20"/>
      <c r="C70" s="15" t="s">
        <v>36</v>
      </c>
      <c r="D70" s="16"/>
      <c r="E70" s="16"/>
      <c r="F70" s="16"/>
      <c r="G70" s="16"/>
      <c r="H70" s="16"/>
    </row>
    <row r="71" spans="1:8" ht="60.75" thickBot="1">
      <c r="A71" s="13"/>
      <c r="B71" s="14"/>
      <c r="C71" s="15" t="s">
        <v>37</v>
      </c>
      <c r="D71" s="16"/>
      <c r="E71" s="16"/>
      <c r="F71" s="16"/>
      <c r="G71" s="16"/>
      <c r="H71" s="16"/>
    </row>
  </sheetData>
  <mergeCells count="25">
    <mergeCell ref="A1:A2"/>
    <mergeCell ref="B1:B2"/>
    <mergeCell ref="C1:C2"/>
    <mergeCell ref="B3:B9"/>
    <mergeCell ref="H41:H43"/>
    <mergeCell ref="H31:H34"/>
    <mergeCell ref="B10:C10"/>
    <mergeCell ref="D1:E1"/>
    <mergeCell ref="G1:H1"/>
    <mergeCell ref="B11:B17"/>
    <mergeCell ref="B18:B24"/>
    <mergeCell ref="B25:B34"/>
    <mergeCell ref="C31:C34"/>
    <mergeCell ref="B44:B50"/>
    <mergeCell ref="B51:B57"/>
    <mergeCell ref="E31:E34"/>
    <mergeCell ref="F31:F34"/>
    <mergeCell ref="G31:G34"/>
    <mergeCell ref="B35:B43"/>
    <mergeCell ref="C41:C43"/>
    <mergeCell ref="D41:D43"/>
    <mergeCell ref="E41:E43"/>
    <mergeCell ref="F41:F43"/>
    <mergeCell ref="G41:G43"/>
    <mergeCell ref="D31:D3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Евгений Александрович</dc:creator>
  <cp:lastModifiedBy>Баталина Елена Ивановна</cp:lastModifiedBy>
  <cp:lastPrinted>2019-02-28T07:43:25Z</cp:lastPrinted>
  <dcterms:created xsi:type="dcterms:W3CDTF">2013-08-30T13:10:00Z</dcterms:created>
  <dcterms:modified xsi:type="dcterms:W3CDTF">2019-02-28T08:12:51Z</dcterms:modified>
</cp:coreProperties>
</file>