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19035" windowHeight="98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79" i="1" l="1"/>
  <c r="G294" i="1" l="1"/>
  <c r="G121" i="1"/>
  <c r="G120" i="1" s="1"/>
  <c r="G128" i="1"/>
  <c r="F15" i="1" l="1"/>
  <c r="E16" i="1"/>
  <c r="F16" i="1"/>
  <c r="G16" i="1"/>
  <c r="E17" i="1"/>
  <c r="F17" i="1"/>
  <c r="E18" i="1"/>
  <c r="F18" i="1"/>
  <c r="G18" i="1"/>
  <c r="E19" i="1"/>
  <c r="F19" i="1"/>
  <c r="D14" i="1"/>
  <c r="D15" i="1"/>
  <c r="D16" i="1"/>
  <c r="D17" i="1"/>
  <c r="D18" i="1"/>
  <c r="D19" i="1"/>
  <c r="E20" i="1"/>
  <c r="G20" i="1"/>
  <c r="D20" i="1"/>
  <c r="I382" i="1"/>
  <c r="H382" i="1"/>
  <c r="I378" i="1"/>
  <c r="H378" i="1"/>
  <c r="G377" i="1"/>
  <c r="F377" i="1"/>
  <c r="I377" i="1" s="1"/>
  <c r="E377" i="1"/>
  <c r="D377" i="1"/>
  <c r="H377" i="1" s="1"/>
  <c r="G370" i="1"/>
  <c r="F370" i="1"/>
  <c r="I370" i="1" s="1"/>
  <c r="E370" i="1"/>
  <c r="D370" i="1"/>
  <c r="I364" i="1"/>
  <c r="H364" i="1"/>
  <c r="G363" i="1"/>
  <c r="F363" i="1"/>
  <c r="I363" i="1" s="1"/>
  <c r="E363" i="1"/>
  <c r="D363" i="1"/>
  <c r="I359" i="1"/>
  <c r="H359" i="1"/>
  <c r="I357" i="1"/>
  <c r="H357" i="1"/>
  <c r="G356" i="1"/>
  <c r="F356" i="1"/>
  <c r="I356" i="1" s="1"/>
  <c r="E356" i="1"/>
  <c r="D356" i="1"/>
  <c r="I350" i="1"/>
  <c r="H350" i="1"/>
  <c r="G349" i="1"/>
  <c r="F349" i="1"/>
  <c r="I349" i="1" s="1"/>
  <c r="E349" i="1"/>
  <c r="D349" i="1"/>
  <c r="I345" i="1"/>
  <c r="H345" i="1"/>
  <c r="G342" i="1"/>
  <c r="G293" i="1" s="1"/>
  <c r="F342" i="1"/>
  <c r="I342" i="1" s="1"/>
  <c r="E342" i="1"/>
  <c r="D342" i="1"/>
  <c r="H342" i="1" s="1"/>
  <c r="I338" i="1"/>
  <c r="H338" i="1"/>
  <c r="G335" i="1"/>
  <c r="F335" i="1"/>
  <c r="I335" i="1" s="1"/>
  <c r="E335" i="1"/>
  <c r="D335" i="1"/>
  <c r="H335" i="1" s="1"/>
  <c r="I331" i="1"/>
  <c r="H331" i="1"/>
  <c r="G328" i="1"/>
  <c r="F328" i="1"/>
  <c r="I328" i="1" s="1"/>
  <c r="E328" i="1"/>
  <c r="D328" i="1"/>
  <c r="H328" i="1" s="1"/>
  <c r="I324" i="1"/>
  <c r="H324" i="1"/>
  <c r="G321" i="1"/>
  <c r="F321" i="1"/>
  <c r="I321" i="1" s="1"/>
  <c r="E321" i="1"/>
  <c r="D321" i="1"/>
  <c r="H321" i="1" s="1"/>
  <c r="I317" i="1"/>
  <c r="H317" i="1"/>
  <c r="G314" i="1"/>
  <c r="F314" i="1"/>
  <c r="I314" i="1" s="1"/>
  <c r="E314" i="1"/>
  <c r="D314" i="1"/>
  <c r="I310" i="1"/>
  <c r="H310" i="1"/>
  <c r="G307" i="1"/>
  <c r="F307" i="1"/>
  <c r="I307" i="1" s="1"/>
  <c r="E307" i="1"/>
  <c r="D307" i="1"/>
  <c r="H307" i="1" s="1"/>
  <c r="I304" i="1"/>
  <c r="H304" i="1"/>
  <c r="F303" i="1"/>
  <c r="I303" i="1" s="1"/>
  <c r="E303" i="1"/>
  <c r="D303" i="1"/>
  <c r="I302" i="1"/>
  <c r="H302" i="1"/>
  <c r="I301" i="1"/>
  <c r="H301" i="1"/>
  <c r="G300" i="1"/>
  <c r="F300" i="1"/>
  <c r="I300" i="1" s="1"/>
  <c r="E300" i="1"/>
  <c r="D300" i="1"/>
  <c r="G297" i="1"/>
  <c r="F297" i="1"/>
  <c r="I297" i="1" s="1"/>
  <c r="E297" i="1"/>
  <c r="D297" i="1"/>
  <c r="G296" i="1"/>
  <c r="G289" i="1" s="1"/>
  <c r="G17" i="1" s="1"/>
  <c r="F296" i="1"/>
  <c r="I296" i="1" s="1"/>
  <c r="E296" i="1"/>
  <c r="D296" i="1"/>
  <c r="G295" i="1"/>
  <c r="G288" i="1" s="1"/>
  <c r="F295" i="1"/>
  <c r="I295" i="1" s="1"/>
  <c r="E295" i="1"/>
  <c r="D295" i="1"/>
  <c r="G287" i="1"/>
  <c r="F294" i="1"/>
  <c r="I294" i="1" s="1"/>
  <c r="E294" i="1"/>
  <c r="D294" i="1"/>
  <c r="F293" i="1"/>
  <c r="I293" i="1" s="1"/>
  <c r="E293" i="1"/>
  <c r="D293" i="1"/>
  <c r="G291" i="1"/>
  <c r="G19" i="1" s="1"/>
  <c r="F291" i="1"/>
  <c r="I291" i="1" s="1"/>
  <c r="E291" i="1"/>
  <c r="D291" i="1"/>
  <c r="G290" i="1"/>
  <c r="F290" i="1"/>
  <c r="I290" i="1" s="1"/>
  <c r="E290" i="1"/>
  <c r="D290" i="1"/>
  <c r="F289" i="1"/>
  <c r="I289" i="1" s="1"/>
  <c r="E289" i="1"/>
  <c r="D289" i="1"/>
  <c r="F288" i="1"/>
  <c r="I288" i="1" s="1"/>
  <c r="E288" i="1"/>
  <c r="D288" i="1"/>
  <c r="F287" i="1"/>
  <c r="I287" i="1" s="1"/>
  <c r="E287" i="1"/>
  <c r="D287" i="1"/>
  <c r="F286" i="1"/>
  <c r="I286" i="1" s="1"/>
  <c r="E286" i="1"/>
  <c r="D286" i="1"/>
  <c r="G286" i="1" l="1"/>
  <c r="H349" i="1"/>
  <c r="H286" i="1"/>
  <c r="H288" i="1"/>
  <c r="H290" i="1"/>
  <c r="H295" i="1"/>
  <c r="H297" i="1"/>
  <c r="H303" i="1"/>
  <c r="H314" i="1"/>
  <c r="H356" i="1"/>
  <c r="H287" i="1"/>
  <c r="H289" i="1"/>
  <c r="H291" i="1"/>
  <c r="H294" i="1"/>
  <c r="H296" i="1"/>
  <c r="H300" i="1"/>
  <c r="H363" i="1"/>
  <c r="H370" i="1"/>
  <c r="H293" i="1"/>
  <c r="E440" i="1"/>
  <c r="F440" i="1"/>
  <c r="G440" i="1"/>
  <c r="D440" i="1"/>
  <c r="H482" i="1"/>
  <c r="G476" i="1"/>
  <c r="F476" i="1"/>
  <c r="E476" i="1"/>
  <c r="D476" i="1"/>
  <c r="H476" i="1" l="1"/>
  <c r="E86" i="1" l="1"/>
  <c r="F86" i="1"/>
  <c r="G86" i="1"/>
  <c r="D86" i="1"/>
  <c r="G279" i="1"/>
  <c r="F279" i="1"/>
  <c r="E279" i="1"/>
  <c r="D279" i="1"/>
  <c r="G272" i="1" l="1"/>
  <c r="F272" i="1"/>
  <c r="E272" i="1"/>
  <c r="D272" i="1"/>
  <c r="G265" i="1"/>
  <c r="F265" i="1"/>
  <c r="E265" i="1"/>
  <c r="D265" i="1"/>
  <c r="G258" i="1"/>
  <c r="F258" i="1"/>
  <c r="E258" i="1"/>
  <c r="D258" i="1"/>
  <c r="E385" i="1" l="1"/>
  <c r="E384" i="1" s="1"/>
  <c r="F385" i="1"/>
  <c r="F384" i="1" s="1"/>
  <c r="G385" i="1"/>
  <c r="D385" i="1"/>
  <c r="D384" i="1" s="1"/>
  <c r="E79" i="1"/>
  <c r="E15" i="1" s="1"/>
  <c r="F79" i="1"/>
  <c r="E84" i="1"/>
  <c r="F84" i="1"/>
  <c r="F20" i="1" s="1"/>
  <c r="G84" i="1"/>
  <c r="D84" i="1"/>
  <c r="D79" i="1"/>
  <c r="E93" i="1"/>
  <c r="E29" i="1" s="1"/>
  <c r="E28" i="1" s="1"/>
  <c r="F93" i="1"/>
  <c r="F92" i="1" s="1"/>
  <c r="G93" i="1"/>
  <c r="G92" i="1" s="1"/>
  <c r="D93" i="1"/>
  <c r="D29" i="1" s="1"/>
  <c r="E102" i="1"/>
  <c r="E73" i="1" s="1"/>
  <c r="F102" i="1"/>
  <c r="F99" i="1" s="1"/>
  <c r="G102" i="1"/>
  <c r="G73" i="1" s="1"/>
  <c r="D102" i="1"/>
  <c r="E112" i="1"/>
  <c r="E106" i="1" s="1"/>
  <c r="F112" i="1"/>
  <c r="F106" i="1" s="1"/>
  <c r="G112" i="1"/>
  <c r="G106" i="1" s="1"/>
  <c r="D112" i="1"/>
  <c r="D106" i="1" s="1"/>
  <c r="E119" i="1"/>
  <c r="E113" i="1" s="1"/>
  <c r="F119" i="1"/>
  <c r="F69" i="1" s="1"/>
  <c r="G119" i="1"/>
  <c r="G113" i="1" s="1"/>
  <c r="D119" i="1"/>
  <c r="D113" i="1" s="1"/>
  <c r="E437" i="1"/>
  <c r="F437" i="1"/>
  <c r="G437" i="1"/>
  <c r="G429" i="1" s="1"/>
  <c r="E435" i="1"/>
  <c r="E427" i="1" s="1"/>
  <c r="F435" i="1"/>
  <c r="F427" i="1" s="1"/>
  <c r="G435" i="1"/>
  <c r="D437" i="1"/>
  <c r="D429" i="1" s="1"/>
  <c r="D435" i="1"/>
  <c r="D427" i="1" s="1"/>
  <c r="E447" i="1"/>
  <c r="E441" i="1" s="1"/>
  <c r="F447" i="1"/>
  <c r="F441" i="1" s="1"/>
  <c r="G447" i="1"/>
  <c r="G441" i="1" s="1"/>
  <c r="D447" i="1"/>
  <c r="D41" i="1" s="1"/>
  <c r="E454" i="1"/>
  <c r="E448" i="1" s="1"/>
  <c r="F454" i="1"/>
  <c r="F48" i="1" s="1"/>
  <c r="F42" i="1" s="1"/>
  <c r="G454" i="1"/>
  <c r="G448" i="1" s="1"/>
  <c r="D454" i="1"/>
  <c r="D448" i="1" s="1"/>
  <c r="E455" i="1"/>
  <c r="F455" i="1"/>
  <c r="G455" i="1"/>
  <c r="H456" i="1"/>
  <c r="H458" i="1"/>
  <c r="E462" i="1"/>
  <c r="F462" i="1"/>
  <c r="G462" i="1"/>
  <c r="E469" i="1"/>
  <c r="F469" i="1"/>
  <c r="G469" i="1"/>
  <c r="H475" i="1"/>
  <c r="D469" i="1"/>
  <c r="H468" i="1"/>
  <c r="D462" i="1"/>
  <c r="H462" i="1" s="1"/>
  <c r="H461" i="1"/>
  <c r="D455" i="1"/>
  <c r="G427" i="1"/>
  <c r="I399" i="1"/>
  <c r="H418" i="1"/>
  <c r="E411" i="1"/>
  <c r="E405" i="1" s="1"/>
  <c r="F411" i="1"/>
  <c r="G411" i="1"/>
  <c r="G405" i="1" s="1"/>
  <c r="D411" i="1"/>
  <c r="D405" i="1" s="1"/>
  <c r="E398" i="1"/>
  <c r="F398" i="1"/>
  <c r="G398" i="1"/>
  <c r="I238" i="1"/>
  <c r="H238" i="1"/>
  <c r="H216" i="1"/>
  <c r="H194" i="1"/>
  <c r="E148" i="1"/>
  <c r="F148" i="1"/>
  <c r="G148" i="1"/>
  <c r="E145" i="1"/>
  <c r="F145" i="1"/>
  <c r="G145" i="1"/>
  <c r="E143" i="1"/>
  <c r="F143" i="1"/>
  <c r="G143" i="1"/>
  <c r="D145" i="1"/>
  <c r="D148" i="1"/>
  <c r="D143" i="1"/>
  <c r="G171" i="1"/>
  <c r="F171" i="1"/>
  <c r="E171" i="1"/>
  <c r="D171" i="1"/>
  <c r="H170" i="1"/>
  <c r="G164" i="1"/>
  <c r="F164" i="1"/>
  <c r="E164" i="1"/>
  <c r="D164" i="1"/>
  <c r="H160" i="1"/>
  <c r="G157" i="1"/>
  <c r="F157" i="1"/>
  <c r="E157" i="1"/>
  <c r="D157" i="1"/>
  <c r="I151" i="1"/>
  <c r="H151" i="1"/>
  <c r="G150" i="1"/>
  <c r="F150" i="1"/>
  <c r="E150" i="1"/>
  <c r="D150" i="1"/>
  <c r="G123" i="1"/>
  <c r="F123" i="1"/>
  <c r="E123" i="1"/>
  <c r="E121" i="1"/>
  <c r="F121" i="1"/>
  <c r="D123" i="1"/>
  <c r="D121" i="1"/>
  <c r="I129" i="1"/>
  <c r="H129" i="1"/>
  <c r="F128" i="1"/>
  <c r="E128" i="1"/>
  <c r="D128" i="1"/>
  <c r="D135" i="1"/>
  <c r="E135" i="1"/>
  <c r="F135" i="1"/>
  <c r="G135" i="1"/>
  <c r="H138" i="1"/>
  <c r="G384" i="1" l="1"/>
  <c r="G15" i="1"/>
  <c r="E62" i="1"/>
  <c r="E56" i="1" s="1"/>
  <c r="E434" i="1"/>
  <c r="I398" i="1"/>
  <c r="H102" i="1"/>
  <c r="E92" i="1"/>
  <c r="F29" i="1"/>
  <c r="F28" i="1" s="1"/>
  <c r="F73" i="1"/>
  <c r="F41" i="1"/>
  <c r="F35" i="1" s="1"/>
  <c r="H437" i="1"/>
  <c r="E69" i="1"/>
  <c r="E63" i="1" s="1"/>
  <c r="E41" i="1"/>
  <c r="E35" i="1" s="1"/>
  <c r="F63" i="1"/>
  <c r="H93" i="1"/>
  <c r="D52" i="1"/>
  <c r="D49" i="1" s="1"/>
  <c r="D69" i="1"/>
  <c r="D63" i="1" s="1"/>
  <c r="H164" i="1"/>
  <c r="H435" i="1"/>
  <c r="F62" i="1"/>
  <c r="F56" i="1" s="1"/>
  <c r="E52" i="1"/>
  <c r="E49" i="1" s="1"/>
  <c r="D48" i="1"/>
  <c r="D42" i="1" s="1"/>
  <c r="G41" i="1"/>
  <c r="G35" i="1" s="1"/>
  <c r="G29" i="1"/>
  <c r="G28" i="1" s="1"/>
  <c r="G48" i="1"/>
  <c r="G42" i="1" s="1"/>
  <c r="D92" i="1"/>
  <c r="H92" i="1" s="1"/>
  <c r="D62" i="1"/>
  <c r="G52" i="1"/>
  <c r="G49" i="1" s="1"/>
  <c r="H455" i="1"/>
  <c r="H469" i="1"/>
  <c r="G69" i="1"/>
  <c r="G63" i="1" s="1"/>
  <c r="G62" i="1"/>
  <c r="G56" i="1" s="1"/>
  <c r="F52" i="1"/>
  <c r="F49" i="1" s="1"/>
  <c r="E48" i="1"/>
  <c r="E42" i="1" s="1"/>
  <c r="D56" i="1"/>
  <c r="H119" i="1"/>
  <c r="D76" i="1"/>
  <c r="H106" i="1"/>
  <c r="E76" i="1"/>
  <c r="H84" i="1"/>
  <c r="E99" i="1"/>
  <c r="G76" i="1"/>
  <c r="D99" i="1"/>
  <c r="H99" i="1" s="1"/>
  <c r="F76" i="1"/>
  <c r="F113" i="1"/>
  <c r="H113" i="1" s="1"/>
  <c r="G99" i="1"/>
  <c r="D73" i="1"/>
  <c r="D35" i="1"/>
  <c r="H112" i="1"/>
  <c r="H454" i="1"/>
  <c r="D432" i="1"/>
  <c r="D426" i="1" s="1"/>
  <c r="G432" i="1"/>
  <c r="G426" i="1" s="1"/>
  <c r="G434" i="1"/>
  <c r="F434" i="1"/>
  <c r="E432" i="1"/>
  <c r="F448" i="1"/>
  <c r="H448" i="1" s="1"/>
  <c r="F432" i="1"/>
  <c r="H440" i="1"/>
  <c r="F429" i="1"/>
  <c r="D441" i="1"/>
  <c r="H427" i="1"/>
  <c r="E429" i="1"/>
  <c r="H411" i="1"/>
  <c r="D434" i="1"/>
  <c r="F405" i="1"/>
  <c r="H405" i="1" s="1"/>
  <c r="I150" i="1"/>
  <c r="H157" i="1"/>
  <c r="H171" i="1"/>
  <c r="H150" i="1"/>
  <c r="H128" i="1"/>
  <c r="I128" i="1"/>
  <c r="H135" i="1"/>
  <c r="H41" i="1" l="1"/>
  <c r="H35" i="1"/>
  <c r="D12" i="1"/>
  <c r="H20" i="1"/>
  <c r="H73" i="1"/>
  <c r="I29" i="1"/>
  <c r="H29" i="1"/>
  <c r="H56" i="1"/>
  <c r="H62" i="1"/>
  <c r="F12" i="1"/>
  <c r="H63" i="1"/>
  <c r="H69" i="1"/>
  <c r="G12" i="1"/>
  <c r="H52" i="1"/>
  <c r="E12" i="1"/>
  <c r="H434" i="1"/>
  <c r="H48" i="1"/>
  <c r="H42" i="1"/>
  <c r="H49" i="1"/>
  <c r="H76" i="1"/>
  <c r="E426" i="1"/>
  <c r="H432" i="1"/>
  <c r="H429" i="1"/>
  <c r="F426" i="1"/>
  <c r="H12" i="1" l="1"/>
  <c r="H426" i="1"/>
  <c r="G9" i="1" l="1"/>
  <c r="F9" i="1"/>
  <c r="G11" i="1"/>
  <c r="F11" i="1"/>
  <c r="E11" i="1" l="1"/>
  <c r="G14" i="1"/>
  <c r="I15" i="1"/>
  <c r="D11" i="1"/>
  <c r="H11" i="1" s="1"/>
  <c r="H19" i="1"/>
  <c r="E9" i="1"/>
  <c r="E14" i="1"/>
  <c r="I17" i="1"/>
  <c r="D9" i="1"/>
  <c r="H9" i="1" s="1"/>
  <c r="H17" i="1"/>
  <c r="H15" i="1" l="1"/>
  <c r="F14" i="1"/>
  <c r="I14" i="1" s="1"/>
  <c r="I9" i="1"/>
  <c r="E179" i="1"/>
  <c r="F179" i="1"/>
  <c r="G179" i="1"/>
  <c r="D179" i="1"/>
  <c r="I187" i="1"/>
  <c r="H187" i="1"/>
  <c r="G186" i="1"/>
  <c r="F186" i="1"/>
  <c r="E186" i="1"/>
  <c r="D186" i="1"/>
  <c r="I194" i="1"/>
  <c r="G193" i="1"/>
  <c r="F193" i="1"/>
  <c r="E193" i="1"/>
  <c r="D193" i="1"/>
  <c r="E201" i="1"/>
  <c r="F201" i="1"/>
  <c r="G201" i="1"/>
  <c r="D201" i="1"/>
  <c r="I209" i="1"/>
  <c r="H209" i="1"/>
  <c r="G208" i="1"/>
  <c r="F208" i="1"/>
  <c r="E208" i="1"/>
  <c r="D208" i="1"/>
  <c r="I216" i="1"/>
  <c r="G215" i="1"/>
  <c r="F215" i="1"/>
  <c r="E215" i="1"/>
  <c r="D215" i="1"/>
  <c r="E223" i="1"/>
  <c r="F223" i="1"/>
  <c r="G223" i="1"/>
  <c r="E230" i="1"/>
  <c r="F230" i="1"/>
  <c r="G230" i="1"/>
  <c r="D230" i="1"/>
  <c r="E237" i="1"/>
  <c r="F237" i="1"/>
  <c r="G237" i="1"/>
  <c r="I215" i="1" l="1"/>
  <c r="H215" i="1"/>
  <c r="I237" i="1"/>
  <c r="H193" i="1"/>
  <c r="G22" i="1"/>
  <c r="G71" i="1"/>
  <c r="F22" i="1"/>
  <c r="F71" i="1"/>
  <c r="E22" i="1"/>
  <c r="E71" i="1"/>
  <c r="I208" i="1"/>
  <c r="I193" i="1"/>
  <c r="I186" i="1"/>
  <c r="G85" i="1"/>
  <c r="F85" i="1"/>
  <c r="E85" i="1"/>
  <c r="I86" i="1"/>
  <c r="D78" i="1"/>
  <c r="G78" i="1"/>
  <c r="F78" i="1"/>
  <c r="E78" i="1"/>
  <c r="H186" i="1"/>
  <c r="H208" i="1"/>
  <c r="D398" i="1"/>
  <c r="E412" i="1"/>
  <c r="D412" i="1"/>
  <c r="H412" i="1" s="1"/>
  <c r="I231" i="1"/>
  <c r="I230" i="1"/>
  <c r="D200" i="1"/>
  <c r="E200" i="1"/>
  <c r="F200" i="1"/>
  <c r="G200" i="1"/>
  <c r="H201" i="1"/>
  <c r="I201" i="1"/>
  <c r="E222" i="1"/>
  <c r="F222" i="1"/>
  <c r="G222" i="1"/>
  <c r="I223" i="1"/>
  <c r="E21" i="1" l="1"/>
  <c r="E7" i="1"/>
  <c r="E6" i="1" s="1"/>
  <c r="I22" i="1"/>
  <c r="F21" i="1"/>
  <c r="F7" i="1"/>
  <c r="F6" i="1" s="1"/>
  <c r="G21" i="1"/>
  <c r="G7" i="1"/>
  <c r="G6" i="1" s="1"/>
  <c r="I200" i="1"/>
  <c r="D223" i="1"/>
  <c r="D237" i="1"/>
  <c r="H237" i="1" s="1"/>
  <c r="I85" i="1"/>
  <c r="H200" i="1"/>
  <c r="H231" i="1"/>
  <c r="I222" i="1"/>
  <c r="D71" i="1" l="1"/>
  <c r="H86" i="1"/>
  <c r="I21" i="1"/>
  <c r="D222" i="1"/>
  <c r="H222" i="1" s="1"/>
  <c r="H223" i="1"/>
  <c r="D22" i="1"/>
  <c r="D85" i="1"/>
  <c r="H85" i="1" s="1"/>
  <c r="D21" i="1" l="1"/>
  <c r="H21" i="1" s="1"/>
  <c r="D7" i="1"/>
  <c r="D6" i="1" s="1"/>
  <c r="H22" i="1"/>
  <c r="G142" i="1"/>
  <c r="G178" i="1"/>
  <c r="G244" i="1"/>
  <c r="G251" i="1"/>
  <c r="G391" i="1"/>
  <c r="G70" i="1" l="1"/>
  <c r="H230" i="1"/>
  <c r="H123" i="1" l="1"/>
  <c r="I121" i="1"/>
  <c r="H121" i="1"/>
  <c r="F120" i="1"/>
  <c r="E120" i="1"/>
  <c r="D120" i="1"/>
  <c r="H145" i="1"/>
  <c r="H148" i="1"/>
  <c r="I143" i="1"/>
  <c r="H143" i="1"/>
  <c r="F142" i="1"/>
  <c r="E142" i="1"/>
  <c r="D142" i="1"/>
  <c r="I179" i="1"/>
  <c r="H179" i="1"/>
  <c r="F178" i="1"/>
  <c r="E178" i="1"/>
  <c r="D178" i="1"/>
  <c r="I245" i="1"/>
  <c r="H245" i="1"/>
  <c r="F244" i="1"/>
  <c r="E244" i="1"/>
  <c r="D244" i="1"/>
  <c r="H257" i="1"/>
  <c r="F251" i="1"/>
  <c r="E251" i="1"/>
  <c r="D251" i="1"/>
  <c r="I392" i="1"/>
  <c r="H392" i="1"/>
  <c r="F391" i="1"/>
  <c r="E391" i="1"/>
  <c r="D391" i="1"/>
  <c r="E419" i="1"/>
  <c r="D419" i="1"/>
  <c r="E70" i="1" l="1"/>
  <c r="H251" i="1"/>
  <c r="H178" i="1"/>
  <c r="H391" i="1"/>
  <c r="H384" i="1"/>
  <c r="H385" i="1"/>
  <c r="H142" i="1"/>
  <c r="H79" i="1"/>
  <c r="I79" i="1"/>
  <c r="H120" i="1"/>
  <c r="I120" i="1"/>
  <c r="I142" i="1"/>
  <c r="I178" i="1"/>
  <c r="I244" i="1"/>
  <c r="H244" i="1"/>
  <c r="I385" i="1"/>
  <c r="I391" i="1"/>
  <c r="H14" i="1" l="1"/>
  <c r="D70" i="1"/>
  <c r="I71" i="1"/>
  <c r="F70" i="1"/>
  <c r="I70" i="1" s="1"/>
  <c r="I28" i="1"/>
  <c r="D28" i="1"/>
  <c r="H78" i="1"/>
  <c r="I78" i="1"/>
  <c r="I384" i="1"/>
  <c r="H71" i="1"/>
  <c r="H28" i="1" l="1"/>
  <c r="I7" i="1"/>
  <c r="H70" i="1"/>
  <c r="H7" i="1"/>
  <c r="H6" i="1" l="1"/>
  <c r="I6" i="1"/>
</calcChain>
</file>

<file path=xl/sharedStrings.xml><?xml version="1.0" encoding="utf-8"?>
<sst xmlns="http://schemas.openxmlformats.org/spreadsheetml/2006/main" count="762" uniqueCount="153">
  <si>
    <t>Наименование</t>
  </si>
  <si>
    <t>Ответственный исполнитель (соисполнитель, участник)</t>
  </si>
  <si>
    <t>Источники финансового обеспечения</t>
  </si>
  <si>
    <t>Государственная программа «Развитие транспортной системы до 2020 года»</t>
  </si>
  <si>
    <t>комитет дорожного хозяйства области;</t>
  </si>
  <si>
    <t>комитет капитального строительства области</t>
  </si>
  <si>
    <t xml:space="preserve">всего </t>
  </si>
  <si>
    <t>областной бюджет</t>
  </si>
  <si>
    <t>в том числе по исполнителям:</t>
  </si>
  <si>
    <t>Подпрограмма 1. «Модернизация и развитие транспортного комплекса Саратовской области»</t>
  </si>
  <si>
    <r>
      <t>1.1.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9"/>
        <color theme="1"/>
        <rFont val="Times New Roman"/>
        <family val="1"/>
        <charset val="204"/>
      </rPr>
      <t> </t>
    </r>
  </si>
  <si>
    <t>Предоставление субсидий авиакомпаниям, осуществляющим перевозки пассажиров воздушным транспортом</t>
  </si>
  <si>
    <r>
      <t>1.2.</t>
    </r>
    <r>
      <rPr>
        <sz val="7"/>
        <color theme="1"/>
        <rFont val="Times New Roman"/>
        <family val="1"/>
        <charset val="204"/>
      </rPr>
      <t xml:space="preserve">   </t>
    </r>
    <r>
      <rPr>
        <sz val="9"/>
        <color theme="1"/>
        <rFont val="Times New Roman"/>
        <family val="1"/>
        <charset val="204"/>
      </rPr>
      <t> </t>
    </r>
  </si>
  <si>
    <t>Строительство аэропортового комплекса «Центральный» г. Саратов</t>
  </si>
  <si>
    <r>
      <t>1.3.</t>
    </r>
    <r>
      <rPr>
        <sz val="7"/>
        <color theme="1"/>
        <rFont val="Times New Roman"/>
        <family val="1"/>
        <charset val="204"/>
      </rPr>
      <t xml:space="preserve">   </t>
    </r>
    <r>
      <rPr>
        <sz val="9"/>
        <color theme="1"/>
        <rFont val="Times New Roman"/>
        <family val="1"/>
        <charset val="204"/>
      </rPr>
      <t> </t>
    </r>
  </si>
  <si>
    <t>Предоставление субсидий предприятиям, осуществляющим перевозки пассажиров речным транспортом в пригородном сообщении</t>
  </si>
  <si>
    <r>
      <t>1.4.</t>
    </r>
    <r>
      <rPr>
        <sz val="7"/>
        <color theme="1"/>
        <rFont val="Times New Roman"/>
        <family val="1"/>
        <charset val="204"/>
      </rPr>
      <t xml:space="preserve">   </t>
    </r>
    <r>
      <rPr>
        <sz val="9"/>
        <color theme="1"/>
        <rFont val="Times New Roman"/>
        <family val="1"/>
        <charset val="204"/>
      </rPr>
      <t> </t>
    </r>
  </si>
  <si>
    <t>Предоставление субсидий предприятиям, осуществляющим перевозки пассажиров автомобильным и городским электрическим транспортом</t>
  </si>
  <si>
    <r>
      <t>1.5.</t>
    </r>
    <r>
      <rPr>
        <sz val="7"/>
        <color theme="1"/>
        <rFont val="Times New Roman"/>
        <family val="1"/>
        <charset val="204"/>
      </rPr>
      <t xml:space="preserve">   </t>
    </r>
    <r>
      <rPr>
        <sz val="9"/>
        <color theme="1"/>
        <rFont val="Times New Roman"/>
        <family val="1"/>
        <charset val="204"/>
      </rPr>
      <t> </t>
    </r>
  </si>
  <si>
    <t>Предоставление субсидий предприятиям, осуществляющим перевозки пассажиров жлезнодорожным транспортом в пригородном сообщении</t>
  </si>
  <si>
    <t>участник: бюджетное учреждение</t>
  </si>
  <si>
    <t>Подпрограмма 3. «Повышение безопасности дорожного движения в Саратовской области»</t>
  </si>
  <si>
    <t>Подпрограмма 4.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</si>
  <si>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r>
      <t>1.7.</t>
    </r>
    <r>
      <rPr>
        <sz val="7"/>
        <color theme="1"/>
        <rFont val="Times New Roman"/>
        <family val="1"/>
        <charset val="204"/>
      </rPr>
      <t xml:space="preserve">   </t>
    </r>
    <r>
      <rPr>
        <sz val="9"/>
        <color theme="1"/>
        <rFont val="Times New Roman"/>
        <family val="1"/>
        <charset val="204"/>
      </rPr>
      <t> </t>
    </r>
  </si>
  <si>
    <t>Приобретение автотранспортными организациями и предприятиями области всех форм собственности пассажирского подвижного состава</t>
  </si>
  <si>
    <r>
      <t>1.6.</t>
    </r>
    <r>
      <rPr>
        <sz val="7"/>
        <color theme="1"/>
        <rFont val="Times New Roman"/>
        <family val="1"/>
        <charset val="204"/>
      </rPr>
      <t xml:space="preserve">   </t>
    </r>
    <r>
      <rPr>
        <sz val="9"/>
        <color theme="1"/>
        <rFont val="Times New Roman"/>
        <family val="1"/>
        <charset val="204"/>
      </rPr>
      <t> </t>
    </r>
  </si>
  <si>
    <t>Предоставление субсидий бюджетным учреждениям на финансовое обеспечение выполнения государственного задания для организации транспортного обслуживания населения на территории области</t>
  </si>
  <si>
    <t>Ответственный исполнитель, соисполнитель, участник государственной программы (соисполнитель подпрограммы) (далее - исполнитель)</t>
  </si>
  <si>
    <t xml:space="preserve">Утвержденные объемы финансового обеспечения, тыс. руб. </t>
  </si>
  <si>
    <t xml:space="preserve">Кассовое исполнение, </t>
  </si>
  <si>
    <t>тыс. руб.</t>
  </si>
  <si>
    <t>Процент исполнения</t>
  </si>
  <si>
    <t>в ГП</t>
  </si>
  <si>
    <t>в ОБ</t>
  </si>
  <si>
    <t>к ГП</t>
  </si>
  <si>
    <t>к ОБ</t>
  </si>
  <si>
    <t>Подпрограмма 2</t>
  </si>
  <si>
    <t>«Модернизация и развитие автомобильных дорог общего пользования регионального</t>
  </si>
  <si>
    <t>и межмуниципального значения Саратовской области»</t>
  </si>
  <si>
    <t>всего</t>
  </si>
  <si>
    <t>2 630 130,8</t>
  </si>
  <si>
    <t>2 624 130,8</t>
  </si>
  <si>
    <t>713 283,5</t>
  </si>
  <si>
    <t>в том числе софинансируемые из федерального бюджета</t>
  </si>
  <si>
    <t>федеральный бюджет</t>
  </si>
  <si>
    <t>в том числе на софинансирование расходных обязательств области</t>
  </si>
  <si>
    <t>местные бюджеты</t>
  </si>
  <si>
    <t>внебюджетные источники</t>
  </si>
  <si>
    <t>комитет дорожного хозяйства области</t>
  </si>
  <si>
    <r>
      <t xml:space="preserve">Основное мероприятие 2.1 </t>
    </r>
    <r>
      <rPr>
        <sz val="11"/>
        <color rgb="FF000000"/>
        <rFont val="Times New Roman"/>
        <family val="1"/>
        <charset val="204"/>
      </rPr>
      <t>«Строительство</t>
    </r>
  </si>
  <si>
    <t>и реконструкция автомобильных дорог общего пользования регионального</t>
  </si>
  <si>
    <t>и межмуниципального значения, мостов и мостовых переходов, находящихся</t>
  </si>
  <si>
    <t>в государственной собственности области,</t>
  </si>
  <si>
    <t>за счет средств областного дорожного фонда»,</t>
  </si>
  <si>
    <t>в том числе:</t>
  </si>
  <si>
    <t>85 345,4</t>
  </si>
  <si>
    <t>16 057,0</t>
  </si>
  <si>
    <r>
      <t xml:space="preserve">контрольное событие </t>
    </r>
    <r>
      <rPr>
        <sz val="11"/>
        <color rgb="FF000000"/>
        <rFont val="Times New Roman"/>
        <family val="1"/>
        <charset val="204"/>
      </rPr>
      <t>2.1.1. Строительство мостового перехода через судоходный канал</t>
    </r>
  </si>
  <si>
    <t>в г. Балаково Саратовской области</t>
  </si>
  <si>
    <t>85 279,6</t>
  </si>
  <si>
    <t>контрольное событие 2.1.2. Строительство автодороги Самара – Пугачев – Энгельс – Волгоград на участке км 501 – граница Волгоградской области</t>
  </si>
  <si>
    <t>в Ровенском районе Саратовской области</t>
  </si>
  <si>
    <t>Контрольное событие 2.1.3. Проектно-изыскательские, научно-исследовательские, опытно-конструкторские работы по объектам строительства</t>
  </si>
  <si>
    <t>на автомобильных дорогах общего пользования регионального</t>
  </si>
  <si>
    <t>и межмуниципального значения и искусственных сооружений на них, находящихся</t>
  </si>
  <si>
    <t>в государственной собственности области</t>
  </si>
  <si>
    <t>Основное мероприятие 2.2</t>
  </si>
  <si>
    <t>«Капитальный ремонт, ремонт</t>
  </si>
  <si>
    <t>и содержание автомобильных дорог общего пользования регионального</t>
  </si>
  <si>
    <t>и межмуниципального значения, мостов и иных искусственных сооружений на них, находящихся</t>
  </si>
  <si>
    <t>в государственной собственности области, за счет средств областного дорожного фонда»</t>
  </si>
  <si>
    <t>2 318 585,4</t>
  </si>
  <si>
    <t>2 312 585,4</t>
  </si>
  <si>
    <t>693 426,5</t>
  </si>
  <si>
    <t>Основное мероприятие 2.3</t>
  </si>
  <si>
    <t>«Субсидия бюджетам муниципальных районов области на проектирование и строительство (реконструкцию) автомобильных дорог общего пользования местного значения с твердым покрытием</t>
  </si>
  <si>
    <t>до сельских населенных пунктов,</t>
  </si>
  <si>
    <t>не имеющих круглогодичной связи с сетью автомобильных дорог общего пользования за счет средств областного дорожного фонда»</t>
  </si>
  <si>
    <t>комитет дорожного хозяйства области; органы местного самоуправления области</t>
  </si>
  <si>
    <t>(по согласованию)</t>
  </si>
  <si>
    <t>145 000,0</t>
  </si>
  <si>
    <t>Основное мероприятие 2.4</t>
  </si>
  <si>
    <t>«Субсидия бюджетным учреждениям</t>
  </si>
  <si>
    <t>на финансовое обеспечение выполнения государственного задания в сфере использования автомобильных дорог</t>
  </si>
  <si>
    <t>и осуществления дорожной деятельности</t>
  </si>
  <si>
    <t>за счет средств областного дорожного фонда»</t>
  </si>
  <si>
    <t>государственное бюджетное учреждение области «Дирекция автомобильных дорог»</t>
  </si>
  <si>
    <t>81 200,0</t>
  </si>
  <si>
    <t>3 800,0</t>
  </si>
  <si>
    <t>Утвержденные объемы финансового обеспечения, тыс. рублей</t>
  </si>
  <si>
    <t>В ГП</t>
  </si>
  <si>
    <t>В ОБ</t>
  </si>
  <si>
    <t>Кассовое исполнение, тыс.руб.</t>
  </si>
  <si>
    <t xml:space="preserve">федеральный бюджет </t>
  </si>
  <si>
    <t xml:space="preserve">внебюджетные источники </t>
  </si>
  <si>
    <t>Основное 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фонда», в том числе:</t>
  </si>
  <si>
    <t xml:space="preserve">Основное мероприятие 2.2
«Капитальный ремонт, ремонт 
и содержание автомобильных дорог общего пользования регионального 
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
</t>
  </si>
  <si>
    <t xml:space="preserve">Основное мероприятие 2.4
«Субсидия бюджетным учреждениям 
на финансовое обеспечение выполнения государственного задания в сфере использования автомобильных дорог 
и осуществления дорожной деятельности 
за счет средств областного дорожного фонда»
</t>
  </si>
  <si>
    <t>3.2. Комплексное развитие автоматизирован-ных систем фиксации нарушений правил дорожного движения на территории Саратовской области</t>
  </si>
  <si>
    <t>3.1.   Обеспечение функционирования автоматической системы фотовидеофиксации нарушений правил дорожного движения на территории Саратовской области</t>
  </si>
  <si>
    <t>4.1.   Внедрение единой многофункциональной навигационной геоинформационной платформы с последующей модернизацией существующей системы мониторинга пассажирских перевозок межмуниципального и пригородного сообщения регионального сетевого оператора в сфере навигационной деятельности</t>
  </si>
  <si>
    <t>4.2. Проектирование и оснащение регионального навигационно-информационного центра Саратовской области</t>
  </si>
  <si>
    <t>Исполнено</t>
  </si>
  <si>
    <t>министерство транспорта и дорожного хозяйства области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</si>
  <si>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</t>
    </r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</si>
  <si>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 xml:space="preserve"> министерство транспорта и дорожного хозяйства области</t>
    </r>
  </si>
  <si>
    <t>Исполнитель: 
министерство транспорта и дорожного хозяйства области;
министерство социального развития области;</t>
  </si>
  <si>
    <r>
      <t xml:space="preserve">Исполнитель: 
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области;
министерство социального развития области;</t>
    </r>
  </si>
  <si>
    <t>Исполнитель:министерство транспорта и дорожного хозяйства области</t>
  </si>
  <si>
    <t>Исполнитель: министерство транспорта и дорожного хозяйства области</t>
  </si>
  <si>
    <t xml:space="preserve">министерство транспорта и дорожного хозяйства области; органы местного самоуправления области
(по согласованию)
</t>
  </si>
  <si>
    <t>Контрольное событие 2.1.2.2. Реконструкция автомобильной дороги Энгельс-Ершов-Озинки на участке км 83 – км 88 в Федоровском районе Саратовской области</t>
  </si>
  <si>
    <t>Контрольное событие 2.1.2.3.  Реконструкция автоподъезда к с.Подлесное от автомобильной дороги Хвалынск – Ивановка – Алексеевка - автомобильная дорога Сызрань – Саратов - Волгоград в Хвалынском районе Саратовской области</t>
  </si>
  <si>
    <t xml:space="preserve">Основное мероприятие 2.5
«Субсидия бюджетам муниципальных районов области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областного дорожного фонда»
</t>
  </si>
  <si>
    <t>Основное мероприятие 2.6
«Субсидия бюджетам городских округов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фонда»</t>
  </si>
  <si>
    <t>Исполнитель: министерство транспорта и дорожного хозяйства области
Участник: Федеарльное агентство воздушного транспорта</t>
  </si>
  <si>
    <t>Федеарльное агентство воздушного транспорта</t>
  </si>
  <si>
    <t>министерство социального развития области</t>
  </si>
  <si>
    <t>Исполнитель: комитет капитального строительства области;
Соисполнитель: Федеарльное агентство воздушного транспорта;
Участник: оператор аэропорта;
Участник: сетевые эксплуатационные компании</t>
  </si>
  <si>
    <t>оператор аэропорта</t>
  </si>
  <si>
    <t>сетевые эксплуатационные компании</t>
  </si>
  <si>
    <t>Подпрограмма 5. «Развитие рынка газового моторного топлива в Саратовской области»</t>
  </si>
  <si>
    <t>Министерство транспорта и дорожного хозяйства области;
министерство промышленности и энергетики области;
министерство строительства и ЖКХ области</t>
  </si>
  <si>
    <t>министерство промышленности и энергетики области</t>
  </si>
  <si>
    <t>министерство строительства и ЖКХ области</t>
  </si>
  <si>
    <t>5.1.   Приобретение общественного автомобильного транпорта, работающего на газомоторном топливе</t>
  </si>
  <si>
    <t>5.2.  Развитие газомоторной инфраструктуры в Саратовской области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</si>
  <si>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промышленности и энергетики области</t>
    </r>
  </si>
  <si>
    <t>5.3. Перевод коммунальной техники на газомоторное топливо</t>
  </si>
  <si>
    <t>министерство транспорта и дорожного хозяйства области;
министерство социального развития области;
комитет капитального строительства области;
Федеарльное агентство воздушного транспорта;
оператор аэропорта;
сетевые эксплуатационные компании</t>
  </si>
  <si>
    <t>министерство транспорта и дорожного хозяйства области;
министерство социального развития области;
комитет капитального строительства области;
министерство промышленности и энергетики области;
министерство строительства и ЖКХ области;
Федеарльное агентство воздушного транспорта;
оператор аэропорта;
сетевые эксплуатационные компании</t>
  </si>
  <si>
    <t>Контрольное событие 2.1.2.4. Строительство автомобильной дороги Ивановка – Анино в Екатериновском районе Саратовской области</t>
  </si>
  <si>
    <t>Контрольное событие 2.1.2.5. Строительство автомобильной дороги обход г.Аркадака от автодороги Аркадак-Алексеевка до автодороги Балашов-Ртищево на участке от автодороги Аркадак-Алексеевка до автодороги Аркадак-Соцземледелие</t>
  </si>
  <si>
    <r>
      <t>1.8.</t>
    </r>
    <r>
      <rPr>
        <sz val="7"/>
        <color theme="1"/>
        <rFont val="Times New Roman"/>
        <family val="1"/>
        <charset val="204"/>
      </rPr>
      <t xml:space="preserve">   </t>
    </r>
    <r>
      <rPr>
        <sz val="9"/>
        <color theme="1"/>
        <rFont val="Times New Roman"/>
        <family val="1"/>
        <charset val="204"/>
      </rPr>
      <t> </t>
    </r>
  </si>
  <si>
    <r>
      <t>1.9.</t>
    </r>
    <r>
      <rPr>
        <sz val="7"/>
        <color theme="1"/>
        <rFont val="Times New Roman"/>
        <family val="1"/>
        <charset val="204"/>
      </rPr>
      <t xml:space="preserve">   </t>
    </r>
    <r>
      <rPr>
        <sz val="9"/>
        <color theme="1"/>
        <rFont val="Times New Roman"/>
        <family val="1"/>
        <charset val="204"/>
      </rPr>
      <t> </t>
    </r>
  </si>
  <si>
    <r>
      <t>1.10.</t>
    </r>
    <r>
      <rPr>
        <sz val="7"/>
        <color theme="1"/>
        <rFont val="Times New Roman"/>
        <family val="1"/>
        <charset val="204"/>
      </rPr>
      <t xml:space="preserve">   </t>
    </r>
    <r>
      <rPr>
        <sz val="9"/>
        <color theme="1"/>
        <rFont val="Times New Roman"/>
        <family val="1"/>
        <charset val="204"/>
      </rPr>
      <t> </t>
    </r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</si>
  <si>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социального развития области</t>
    </r>
  </si>
  <si>
    <r>
      <t>1.11.</t>
    </r>
    <r>
      <rPr>
        <sz val="7"/>
        <color theme="1"/>
        <rFont val="Times New Roman"/>
        <family val="1"/>
        <charset val="204"/>
      </rPr>
      <t xml:space="preserve">   </t>
    </r>
    <r>
      <rPr>
        <sz val="9"/>
        <color theme="1"/>
        <rFont val="Times New Roman"/>
        <family val="1"/>
        <charset val="204"/>
      </rPr>
      <t> </t>
    </r>
  </si>
  <si>
    <t>Сведения
о расходах на реализацию государственной программы
Саратовской области «Развитие транспортной системы до 2020 года»
произведенных за 12 месяцев 2015 года за счет соответствующих источников финансового обеспечения</t>
  </si>
  <si>
    <t xml:space="preserve"> министерство транспорта и дорожного хозяйства области</t>
  </si>
  <si>
    <t>кредиторская задолженность, тыс.руб.</t>
  </si>
  <si>
    <t>Возмещение выпадающих доходов, возникших в связи с предоставлением отдельным категориям граждан права бесплатного проезда в период проведения мероприятий, связанных с празднованием 70-й годовщины Победы в Великой Отечественной войне 1941 - 1945 годов, на других видах городского транспорта</t>
  </si>
  <si>
    <t>Возмещение выпадающих доходов, возникших в связи с предоставлением отдельным категориям граждан права бесплатного проезда в период проведения мероприятий, связанных с празднованием 70-й годовщины Победы в Великой Отечественной войне 1941 - 1945 годов, на железнодорожном транспорте в пригородном сообщении</t>
  </si>
  <si>
    <t>Возмещение выпадающих доходов, возникших в связи с предоставлением отдельным категориям граждан права бесплатного проезда в период проведения мероприятий, связанных с празднованием 70-й годовщины Победы в Великой Отечественной войне 1941 - 1945 годов, на автомобильном транспорте (кроме такси), осуществляющем регулярные перевозки пассажиров и багажа в межмуниципальном и пригородном сообщении</t>
  </si>
  <si>
    <t>Возмещение выпадающих доходов, возникших в связи с предоставлением отдельным категориям граждан права бесплатного проезда в период проведения мероприятий, связанных с празднованием 70-й годовщины Победы в Великой Отечественной войне 1941 - 1945 годов, на водном транспорте пригородного сообщения</t>
  </si>
  <si>
    <r>
      <t>Таблица №6 (</t>
    </r>
    <r>
      <rPr>
        <sz val="11"/>
        <color theme="1"/>
        <rFont val="Times New Roman"/>
        <family val="1"/>
        <charset val="204"/>
      </rPr>
      <t>приложение №16</t>
    </r>
    <r>
      <rPr>
        <i/>
        <sz val="11"/>
        <color theme="1"/>
        <rFont val="Times New Roman"/>
        <family val="1"/>
        <charset val="204"/>
      </rPr>
      <t xml:space="preserve"> к постановлению 
Правительства области от 25 июля 2013 года № 362-П)
</t>
    </r>
  </si>
  <si>
    <t>Подпрограмма 2 «Модернизация и развитие автомобильных дорог общего пользования регионального и межмуници-пального значения Саратовской области»</t>
  </si>
  <si>
    <t xml:space="preserve">контрольное событие 2.1.1. Строительство мостового перехода через судоходный канал 
в г. Балаково Саратовской области
</t>
  </si>
  <si>
    <t xml:space="preserve">контрольное событие 2.1.2. Строительство автодороги Самара – Пугачев – Энгельс – Волгоград на участке км 501 – граница Волгоградской области в Ровенском районе Саратовской области
</t>
  </si>
  <si>
    <t xml:space="preserve">Контрольное событие 2.1.2.6. Строительство автомобильной дороги Озинки-Перелюб на участке отмыкания на п.Новозаволжский – граница Перелюбского района в Озинском районе </t>
  </si>
  <si>
    <t>Контрольное событие 2.1.2.14 Проектно-изыскательские, научно-исследовательские, опытно-конструкторские работы по объектам строительства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</si>
  <si>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 xml:space="preserve">министерство транспорта и дорожного хозяйства области;
ГБУ СО «Дирекция транспорта и дорожного хозяйства» 
(по согласованию)
</t>
  </si>
  <si>
    <t xml:space="preserve">5.4. Перевод общественного пассажирского транспорта на газомоторное топливо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</si>
</sst>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64" fontId="0" fillId="0" borderId="0" xfId="0" applyNumberFormat="1" applyFill="1"/>
    <xf numFmtId="164" fontId="2" fillId="0" borderId="6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horizontal="left" vertical="top" wrapText="1" indent="2"/>
    </xf>
    <xf numFmtId="164" fontId="1" fillId="0" borderId="7" xfId="0" applyNumberFormat="1" applyFont="1" applyFill="1" applyBorder="1" applyAlignment="1">
      <alignment horizontal="left" vertical="top" wrapText="1" indent="2"/>
    </xf>
    <xf numFmtId="164" fontId="2" fillId="0" borderId="1" xfId="0" applyNumberFormat="1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0" borderId="17" xfId="0" applyFont="1" applyBorder="1" applyAlignment="1">
      <alignment horizontal="justify" vertical="top" wrapText="1"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6" xfId="0" applyFont="1" applyBorder="1" applyAlignment="1">
      <alignment horizontal="justify" vertical="top" wrapText="1"/>
    </xf>
    <xf numFmtId="0" fontId="11" fillId="0" borderId="18" xfId="0" applyFont="1" applyBorder="1" applyAlignment="1">
      <alignment horizontal="justify" vertical="top" wrapText="1"/>
    </xf>
    <xf numFmtId="0" fontId="10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left" vertical="top" wrapText="1"/>
    </xf>
    <xf numFmtId="164" fontId="17" fillId="0" borderId="6" xfId="0" applyNumberFormat="1" applyFont="1" applyFill="1" applyBorder="1" applyAlignment="1">
      <alignment vertical="top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vertical="top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left" vertical="top" wrapText="1"/>
    </xf>
    <xf numFmtId="164" fontId="16" fillId="0" borderId="3" xfId="0" applyNumberFormat="1" applyFont="1" applyFill="1" applyBorder="1" applyAlignment="1">
      <alignment horizontal="left" vertical="top" wrapText="1"/>
    </xf>
    <xf numFmtId="164" fontId="16" fillId="0" borderId="4" xfId="0" applyNumberFormat="1" applyFont="1" applyFill="1" applyBorder="1" applyAlignment="1">
      <alignment horizontal="left" vertical="top" wrapText="1"/>
    </xf>
    <xf numFmtId="164" fontId="16" fillId="0" borderId="1" xfId="0" applyNumberFormat="1" applyFont="1" applyFill="1" applyBorder="1" applyAlignment="1">
      <alignment horizontal="left" vertical="top" wrapText="1"/>
    </xf>
    <xf numFmtId="164" fontId="12" fillId="0" borderId="0" xfId="0" applyNumberFormat="1" applyFont="1" applyFill="1" applyAlignment="1">
      <alignment horizontal="right" vertical="center" wrapText="1"/>
    </xf>
    <xf numFmtId="164" fontId="13" fillId="0" borderId="20" xfId="0" applyNumberFormat="1" applyFont="1" applyFill="1" applyBorder="1" applyAlignment="1">
      <alignment horizontal="center" vertical="center" wrapText="1"/>
    </xf>
    <xf numFmtId="164" fontId="13" fillId="0" borderId="20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/>
    </xf>
    <xf numFmtId="164" fontId="7" fillId="0" borderId="11" xfId="0" applyNumberFormat="1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left" vertical="top" wrapText="1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 wrapText="1"/>
    </xf>
    <xf numFmtId="164" fontId="16" fillId="0" borderId="2" xfId="0" applyNumberFormat="1" applyFont="1" applyFill="1" applyBorder="1" applyAlignment="1">
      <alignment vertical="top" wrapText="1"/>
    </xf>
    <xf numFmtId="164" fontId="16" fillId="0" borderId="3" xfId="0" applyNumberFormat="1" applyFont="1" applyFill="1" applyBorder="1" applyAlignment="1">
      <alignment vertical="top" wrapText="1"/>
    </xf>
    <xf numFmtId="164" fontId="16" fillId="0" borderId="4" xfId="0" applyNumberFormat="1" applyFont="1" applyFill="1" applyBorder="1" applyAlignment="1">
      <alignment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7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 wrapText="1"/>
    </xf>
    <xf numFmtId="0" fontId="10" fillId="0" borderId="12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0" fillId="0" borderId="19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8" fillId="0" borderId="1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2"/>
  <sheetViews>
    <sheetView tabSelected="1" view="pageBreakPreview" zoomScale="130" zoomScaleNormal="100" zoomScaleSheetLayoutView="130" workbookViewId="0">
      <pane xSplit="3" ySplit="5" topLeftCell="D63" activePane="bottomRight" state="frozen"/>
      <selection pane="topRight" activeCell="D1" sqref="D1"/>
      <selection pane="bottomLeft" activeCell="A6" sqref="A6"/>
      <selection pane="bottomRight" activeCell="F73" activeCellId="1" sqref="F71 F73"/>
    </sheetView>
  </sheetViews>
  <sheetFormatPr defaultRowHeight="15" x14ac:dyDescent="0.25"/>
  <cols>
    <col min="1" max="1" width="30.85546875" style="1" customWidth="1"/>
    <col min="2" max="2" width="26.7109375" style="1" customWidth="1"/>
    <col min="3" max="3" width="23.28515625" style="1" customWidth="1"/>
    <col min="4" max="4" width="15.5703125" style="1" customWidth="1"/>
    <col min="5" max="5" width="14.28515625" style="1" customWidth="1"/>
    <col min="6" max="7" width="15.42578125" style="1" customWidth="1"/>
    <col min="8" max="8" width="9.85546875" style="1" customWidth="1"/>
    <col min="9" max="9" width="8.42578125" style="1" customWidth="1"/>
    <col min="10" max="16384" width="9.140625" style="1"/>
  </cols>
  <sheetData>
    <row r="1" spans="1:9" ht="51" customHeight="1" x14ac:dyDescent="0.25">
      <c r="D1" s="39" t="s">
        <v>145</v>
      </c>
      <c r="E1" s="39"/>
      <c r="F1" s="39"/>
      <c r="G1" s="39"/>
      <c r="H1" s="39"/>
      <c r="I1" s="39"/>
    </row>
    <row r="2" spans="1:9" ht="63" customHeight="1" x14ac:dyDescent="0.25">
      <c r="A2" s="40" t="s">
        <v>138</v>
      </c>
      <c r="B2" s="41"/>
      <c r="C2" s="41"/>
      <c r="D2" s="41"/>
      <c r="E2" s="41"/>
      <c r="F2" s="41"/>
      <c r="G2" s="41"/>
      <c r="H2" s="41"/>
      <c r="I2" s="41"/>
    </row>
    <row r="3" spans="1:9" ht="13.5" customHeight="1" x14ac:dyDescent="0.25">
      <c r="A3" s="48" t="s">
        <v>0</v>
      </c>
      <c r="B3" s="48" t="s">
        <v>1</v>
      </c>
      <c r="C3" s="48" t="s">
        <v>2</v>
      </c>
      <c r="D3" s="42" t="s">
        <v>89</v>
      </c>
      <c r="E3" s="43"/>
      <c r="F3" s="63" t="s">
        <v>102</v>
      </c>
      <c r="G3" s="64"/>
      <c r="H3" s="42" t="s">
        <v>31</v>
      </c>
      <c r="I3" s="43"/>
    </row>
    <row r="4" spans="1:9" ht="24.75" customHeight="1" x14ac:dyDescent="0.25">
      <c r="A4" s="49"/>
      <c r="B4" s="49"/>
      <c r="C4" s="49"/>
      <c r="D4" s="44"/>
      <c r="E4" s="45"/>
      <c r="F4" s="48" t="s">
        <v>92</v>
      </c>
      <c r="G4" s="48" t="s">
        <v>140</v>
      </c>
      <c r="H4" s="44"/>
      <c r="I4" s="45"/>
    </row>
    <row r="5" spans="1:9" ht="12.75" customHeight="1" x14ac:dyDescent="0.25">
      <c r="A5" s="50"/>
      <c r="B5" s="50"/>
      <c r="C5" s="50"/>
      <c r="D5" s="9" t="s">
        <v>90</v>
      </c>
      <c r="E5" s="9" t="s">
        <v>91</v>
      </c>
      <c r="F5" s="50"/>
      <c r="G5" s="50"/>
      <c r="H5" s="9" t="s">
        <v>34</v>
      </c>
      <c r="I5" s="9" t="s">
        <v>35</v>
      </c>
    </row>
    <row r="6" spans="1:9" ht="18" customHeight="1" x14ac:dyDescent="0.25">
      <c r="A6" s="55" t="s">
        <v>3</v>
      </c>
      <c r="B6" s="60" t="s">
        <v>130</v>
      </c>
      <c r="C6" s="2" t="s">
        <v>6</v>
      </c>
      <c r="D6" s="3">
        <f>D7+D9+D11+D12</f>
        <v>12679170.1</v>
      </c>
      <c r="E6" s="3">
        <f t="shared" ref="E6:G6" si="0">E7+E9+E11+E12</f>
        <v>7783710.6999999993</v>
      </c>
      <c r="F6" s="3">
        <f t="shared" si="0"/>
        <v>7649564.404339999</v>
      </c>
      <c r="G6" s="3">
        <f t="shared" si="0"/>
        <v>907834.29999999993</v>
      </c>
      <c r="H6" s="24">
        <f>F6/D6</f>
        <v>0.60331743670983629</v>
      </c>
      <c r="I6" s="24">
        <f>F6/E6</f>
        <v>0.98276576547738337</v>
      </c>
    </row>
    <row r="7" spans="1:9" ht="24" customHeight="1" x14ac:dyDescent="0.25">
      <c r="A7" s="58"/>
      <c r="B7" s="61"/>
      <c r="C7" s="4" t="s">
        <v>7</v>
      </c>
      <c r="D7" s="5">
        <f>D15+D22+D29+D36+D43+D50+D57+D64</f>
        <v>4279369.1999999993</v>
      </c>
      <c r="E7" s="5">
        <f t="shared" ref="E7:G7" si="1">E15+E22+E29+E36+E43+E50+E57+E64</f>
        <v>4229604.3999999994</v>
      </c>
      <c r="F7" s="5">
        <f t="shared" si="1"/>
        <v>2706180.0949999997</v>
      </c>
      <c r="G7" s="5">
        <f t="shared" si="1"/>
        <v>894119.6</v>
      </c>
      <c r="H7" s="23">
        <f t="shared" ref="H7:H12" si="2">F7/D7</f>
        <v>0.63237827084421705</v>
      </c>
      <c r="I7" s="23">
        <f t="shared" ref="I7:I9" si="3">F7/E7</f>
        <v>0.63981872512710647</v>
      </c>
    </row>
    <row r="8" spans="1:9" ht="24" customHeight="1" x14ac:dyDescent="0.25">
      <c r="A8" s="58"/>
      <c r="B8" s="61"/>
      <c r="C8" s="4" t="s">
        <v>43</v>
      </c>
      <c r="D8" s="5"/>
      <c r="E8" s="5"/>
      <c r="F8" s="5"/>
      <c r="G8" s="5"/>
      <c r="H8" s="23"/>
      <c r="I8" s="23"/>
    </row>
    <row r="9" spans="1:9" ht="18.75" customHeight="1" x14ac:dyDescent="0.25">
      <c r="A9" s="58"/>
      <c r="B9" s="61"/>
      <c r="C9" s="4" t="s">
        <v>93</v>
      </c>
      <c r="D9" s="5">
        <f t="shared" ref="D9:G12" si="4">D17+D24+D31+D38+D45+D52+D59+D66</f>
        <v>4054222.9000000004</v>
      </c>
      <c r="E9" s="5">
        <f t="shared" si="4"/>
        <v>3544106.3000000003</v>
      </c>
      <c r="F9" s="5">
        <f t="shared" si="4"/>
        <v>4610705.5269999988</v>
      </c>
      <c r="G9" s="5">
        <f t="shared" si="4"/>
        <v>13714.7</v>
      </c>
      <c r="H9" s="23">
        <f t="shared" si="2"/>
        <v>1.1372599979640978</v>
      </c>
      <c r="I9" s="23">
        <f t="shared" si="3"/>
        <v>1.3009501230253726</v>
      </c>
    </row>
    <row r="10" spans="1:9" ht="37.5" customHeight="1" x14ac:dyDescent="0.25">
      <c r="A10" s="58"/>
      <c r="B10" s="61"/>
      <c r="C10" s="4" t="s">
        <v>45</v>
      </c>
      <c r="D10" s="5"/>
      <c r="E10" s="5"/>
      <c r="F10" s="5"/>
      <c r="G10" s="5"/>
      <c r="H10" s="23"/>
      <c r="I10" s="23"/>
    </row>
    <row r="11" spans="1:9" x14ac:dyDescent="0.25">
      <c r="A11" s="58"/>
      <c r="B11" s="61"/>
      <c r="C11" s="4" t="s">
        <v>46</v>
      </c>
      <c r="D11" s="5">
        <f t="shared" si="4"/>
        <v>10000</v>
      </c>
      <c r="E11" s="5">
        <f t="shared" si="4"/>
        <v>10000</v>
      </c>
      <c r="F11" s="5">
        <f t="shared" si="4"/>
        <v>914.78233999999998</v>
      </c>
      <c r="G11" s="5">
        <f t="shared" si="4"/>
        <v>0</v>
      </c>
      <c r="H11" s="23">
        <f t="shared" si="2"/>
        <v>9.1478233999999992E-2</v>
      </c>
      <c r="I11" s="23">
        <v>0</v>
      </c>
    </row>
    <row r="12" spans="1:9" x14ac:dyDescent="0.25">
      <c r="A12" s="58"/>
      <c r="B12" s="62"/>
      <c r="C12" s="4" t="s">
        <v>94</v>
      </c>
      <c r="D12" s="5">
        <f>D20+D27+D34+D41+D48+D55+D62+D69</f>
        <v>4335578</v>
      </c>
      <c r="E12" s="5">
        <f t="shared" si="4"/>
        <v>0</v>
      </c>
      <c r="F12" s="5">
        <f t="shared" si="4"/>
        <v>331764</v>
      </c>
      <c r="G12" s="5">
        <f t="shared" si="4"/>
        <v>0</v>
      </c>
      <c r="H12" s="23">
        <f t="shared" si="2"/>
        <v>7.6521285051266527E-2</v>
      </c>
      <c r="I12" s="23">
        <v>0</v>
      </c>
    </row>
    <row r="13" spans="1:9" x14ac:dyDescent="0.25">
      <c r="A13" s="58"/>
      <c r="B13" s="52" t="s">
        <v>8</v>
      </c>
      <c r="C13" s="53"/>
      <c r="D13" s="53"/>
      <c r="E13" s="53"/>
      <c r="F13" s="53"/>
      <c r="G13" s="53"/>
      <c r="H13" s="53"/>
      <c r="I13" s="53"/>
    </row>
    <row r="14" spans="1:9" x14ac:dyDescent="0.25">
      <c r="A14" s="58"/>
      <c r="B14" s="54" t="s">
        <v>103</v>
      </c>
      <c r="C14" s="2" t="s">
        <v>6</v>
      </c>
      <c r="D14" s="3">
        <f t="shared" ref="D14:G19" si="5">D78+D286+D384+D405+D434</f>
        <v>7827332.7000000002</v>
      </c>
      <c r="E14" s="3">
        <f t="shared" ref="E14:G14" si="6">SUM(E15,E17,E19,E20)</f>
        <v>7232741.3000000007</v>
      </c>
      <c r="F14" s="3">
        <f t="shared" si="6"/>
        <v>5696567.6043399991</v>
      </c>
      <c r="G14" s="3">
        <f t="shared" si="6"/>
        <v>907834.29999999993</v>
      </c>
      <c r="H14" s="24">
        <f t="shared" ref="H14:H22" si="7">F14/D14</f>
        <v>0.72777890281065971</v>
      </c>
      <c r="I14" s="24">
        <f t="shared" ref="I14:I17" si="8">F14/E14</f>
        <v>0.78760837254610483</v>
      </c>
    </row>
    <row r="15" spans="1:9" x14ac:dyDescent="0.25">
      <c r="A15" s="58"/>
      <c r="B15" s="51"/>
      <c r="C15" s="4" t="s">
        <v>7</v>
      </c>
      <c r="D15" s="5">
        <f t="shared" si="5"/>
        <v>3693399.8</v>
      </c>
      <c r="E15" s="5">
        <f t="shared" si="5"/>
        <v>3678635</v>
      </c>
      <c r="F15" s="5">
        <f t="shared" si="5"/>
        <v>2267544.2949999999</v>
      </c>
      <c r="G15" s="5">
        <f t="shared" si="5"/>
        <v>894119.6</v>
      </c>
      <c r="H15" s="23">
        <f t="shared" si="7"/>
        <v>0.61394498775897477</v>
      </c>
      <c r="I15" s="23">
        <f t="shared" si="8"/>
        <v>0.6164091558417728</v>
      </c>
    </row>
    <row r="16" spans="1:9" ht="24" x14ac:dyDescent="0.25">
      <c r="A16" s="58"/>
      <c r="B16" s="51"/>
      <c r="C16" s="4" t="s">
        <v>43</v>
      </c>
      <c r="D16" s="5">
        <f t="shared" si="5"/>
        <v>121052.6</v>
      </c>
      <c r="E16" s="5">
        <f t="shared" si="5"/>
        <v>121052.6</v>
      </c>
      <c r="F16" s="5">
        <f t="shared" si="5"/>
        <v>121052.6</v>
      </c>
      <c r="G16" s="5">
        <f t="shared" si="5"/>
        <v>0</v>
      </c>
      <c r="H16" s="23"/>
      <c r="I16" s="23"/>
    </row>
    <row r="17" spans="1:9" x14ac:dyDescent="0.25">
      <c r="A17" s="58"/>
      <c r="B17" s="51"/>
      <c r="C17" s="4" t="s">
        <v>93</v>
      </c>
      <c r="D17" s="5">
        <f t="shared" si="5"/>
        <v>3575932.9000000004</v>
      </c>
      <c r="E17" s="5">
        <f t="shared" si="5"/>
        <v>3544106.3000000003</v>
      </c>
      <c r="F17" s="5">
        <f t="shared" si="5"/>
        <v>3264218.5269999993</v>
      </c>
      <c r="G17" s="5">
        <f t="shared" si="5"/>
        <v>13714.7</v>
      </c>
      <c r="H17" s="23">
        <f t="shared" si="7"/>
        <v>0.91282991551659121</v>
      </c>
      <c r="I17" s="23">
        <f t="shared" si="8"/>
        <v>0.92102726348811803</v>
      </c>
    </row>
    <row r="18" spans="1:9" ht="36" x14ac:dyDescent="0.25">
      <c r="A18" s="58"/>
      <c r="B18" s="51"/>
      <c r="C18" s="4" t="s">
        <v>45</v>
      </c>
      <c r="D18" s="5">
        <f t="shared" si="5"/>
        <v>2070000</v>
      </c>
      <c r="E18" s="5">
        <f t="shared" si="5"/>
        <v>2070000</v>
      </c>
      <c r="F18" s="5">
        <f t="shared" si="5"/>
        <v>1870156.527</v>
      </c>
      <c r="G18" s="5">
        <f t="shared" si="5"/>
        <v>0</v>
      </c>
      <c r="H18" s="23"/>
      <c r="I18" s="23"/>
    </row>
    <row r="19" spans="1:9" x14ac:dyDescent="0.25">
      <c r="A19" s="58"/>
      <c r="B19" s="51"/>
      <c r="C19" s="4" t="s">
        <v>46</v>
      </c>
      <c r="D19" s="5">
        <f t="shared" si="5"/>
        <v>10000</v>
      </c>
      <c r="E19" s="5">
        <f t="shared" si="5"/>
        <v>10000</v>
      </c>
      <c r="F19" s="5">
        <f t="shared" si="5"/>
        <v>914.78233999999998</v>
      </c>
      <c r="G19" s="5">
        <f t="shared" si="5"/>
        <v>0</v>
      </c>
      <c r="H19" s="23">
        <f t="shared" si="7"/>
        <v>9.1478233999999992E-2</v>
      </c>
      <c r="I19" s="23">
        <v>0</v>
      </c>
    </row>
    <row r="20" spans="1:9" x14ac:dyDescent="0.25">
      <c r="A20" s="58"/>
      <c r="B20" s="51"/>
      <c r="C20" s="4" t="s">
        <v>94</v>
      </c>
      <c r="D20" s="5">
        <f>D84+D292+D390+D411+D440</f>
        <v>548000</v>
      </c>
      <c r="E20" s="5">
        <f t="shared" ref="E20:G20" si="9">E84+E292+E390+E411+E440</f>
        <v>0</v>
      </c>
      <c r="F20" s="5">
        <f t="shared" si="9"/>
        <v>163890</v>
      </c>
      <c r="G20" s="5">
        <f t="shared" si="9"/>
        <v>0</v>
      </c>
      <c r="H20" s="23">
        <f t="shared" si="7"/>
        <v>0.29906934306569344</v>
      </c>
      <c r="I20" s="23">
        <v>0</v>
      </c>
    </row>
    <row r="21" spans="1:9" x14ac:dyDescent="0.25">
      <c r="A21" s="58"/>
      <c r="B21" s="51" t="s">
        <v>117</v>
      </c>
      <c r="C21" s="2" t="s">
        <v>6</v>
      </c>
      <c r="D21" s="3">
        <f>SUM(D22,D24,D26,D27)</f>
        <v>569449.6</v>
      </c>
      <c r="E21" s="3">
        <f t="shared" ref="E21:G21" si="10">SUM(E22,E24,E26,E27)</f>
        <v>534449.6</v>
      </c>
      <c r="F21" s="3">
        <f t="shared" si="10"/>
        <v>435949.99999999994</v>
      </c>
      <c r="G21" s="3">
        <f t="shared" si="10"/>
        <v>0</v>
      </c>
      <c r="H21" s="24">
        <f t="shared" si="7"/>
        <v>0.7655638005540788</v>
      </c>
      <c r="I21" s="24">
        <f t="shared" ref="I21:I22" si="11">F21/E21</f>
        <v>0.81569899200972362</v>
      </c>
    </row>
    <row r="22" spans="1:9" x14ac:dyDescent="0.25">
      <c r="A22" s="58"/>
      <c r="B22" s="51"/>
      <c r="C22" s="4" t="s">
        <v>7</v>
      </c>
      <c r="D22" s="5">
        <f>D86</f>
        <v>569449.6</v>
      </c>
      <c r="E22" s="5">
        <f t="shared" ref="E22:G22" si="12">E86</f>
        <v>534449.6</v>
      </c>
      <c r="F22" s="5">
        <f t="shared" si="12"/>
        <v>435949.99999999994</v>
      </c>
      <c r="G22" s="5">
        <f t="shared" si="12"/>
        <v>0</v>
      </c>
      <c r="H22" s="23">
        <f t="shared" si="7"/>
        <v>0.7655638005540788</v>
      </c>
      <c r="I22" s="23">
        <f t="shared" si="11"/>
        <v>0.81569899200972362</v>
      </c>
    </row>
    <row r="23" spans="1:9" ht="24" x14ac:dyDescent="0.25">
      <c r="A23" s="58"/>
      <c r="B23" s="51"/>
      <c r="C23" s="4" t="s">
        <v>43</v>
      </c>
      <c r="D23" s="5"/>
      <c r="E23" s="5"/>
      <c r="F23" s="5"/>
      <c r="G23" s="5"/>
      <c r="H23" s="24"/>
      <c r="I23" s="24"/>
    </row>
    <row r="24" spans="1:9" x14ac:dyDescent="0.25">
      <c r="A24" s="58"/>
      <c r="B24" s="51"/>
      <c r="C24" s="4" t="s">
        <v>93</v>
      </c>
      <c r="D24" s="5"/>
      <c r="E24" s="5"/>
      <c r="F24" s="5"/>
      <c r="G24" s="5"/>
      <c r="H24" s="24"/>
      <c r="I24" s="24"/>
    </row>
    <row r="25" spans="1:9" ht="36" x14ac:dyDescent="0.25">
      <c r="A25" s="58"/>
      <c r="B25" s="51"/>
      <c r="C25" s="4" t="s">
        <v>45</v>
      </c>
      <c r="D25" s="5"/>
      <c r="E25" s="5"/>
      <c r="F25" s="5"/>
      <c r="G25" s="5"/>
      <c r="H25" s="24"/>
      <c r="I25" s="24"/>
    </row>
    <row r="26" spans="1:9" x14ac:dyDescent="0.25">
      <c r="A26" s="58"/>
      <c r="B26" s="51"/>
      <c r="C26" s="4" t="s">
        <v>46</v>
      </c>
      <c r="D26" s="5"/>
      <c r="E26" s="5"/>
      <c r="F26" s="5"/>
      <c r="G26" s="5"/>
      <c r="H26" s="24"/>
      <c r="I26" s="24"/>
    </row>
    <row r="27" spans="1:9" x14ac:dyDescent="0.25">
      <c r="A27" s="58"/>
      <c r="B27" s="55"/>
      <c r="C27" s="4" t="s">
        <v>94</v>
      </c>
      <c r="D27" s="5"/>
      <c r="E27" s="5"/>
      <c r="F27" s="5"/>
      <c r="G27" s="5"/>
      <c r="H27" s="24"/>
      <c r="I27" s="24"/>
    </row>
    <row r="28" spans="1:9" x14ac:dyDescent="0.25">
      <c r="A28" s="58"/>
      <c r="B28" s="60" t="s">
        <v>5</v>
      </c>
      <c r="C28" s="2" t="s">
        <v>6</v>
      </c>
      <c r="D28" s="3">
        <f>SUM(D29,D31,D33,D34)</f>
        <v>16519.8</v>
      </c>
      <c r="E28" s="3">
        <f t="shared" ref="E28:G28" si="13">SUM(E29,E31,E33,E34)</f>
        <v>16519.8</v>
      </c>
      <c r="F28" s="3">
        <f t="shared" si="13"/>
        <v>2685.8</v>
      </c>
      <c r="G28" s="3">
        <f t="shared" si="13"/>
        <v>0</v>
      </c>
      <c r="H28" s="24">
        <f t="shared" ref="H28:H29" si="14">F28/D28</f>
        <v>0.16258066078281821</v>
      </c>
      <c r="I28" s="24">
        <f t="shared" ref="I28:I29" si="15">F28/E28</f>
        <v>0.16258066078281821</v>
      </c>
    </row>
    <row r="29" spans="1:9" ht="17.25" customHeight="1" x14ac:dyDescent="0.25">
      <c r="A29" s="58"/>
      <c r="B29" s="61"/>
      <c r="C29" s="4" t="s">
        <v>7</v>
      </c>
      <c r="D29" s="5">
        <f>D93</f>
        <v>16519.8</v>
      </c>
      <c r="E29" s="5">
        <f t="shared" ref="E29:G29" si="16">E93</f>
        <v>16519.8</v>
      </c>
      <c r="F29" s="5">
        <f t="shared" si="16"/>
        <v>2685.8</v>
      </c>
      <c r="G29" s="5">
        <f t="shared" si="16"/>
        <v>0</v>
      </c>
      <c r="H29" s="23">
        <f t="shared" si="14"/>
        <v>0.16258066078281821</v>
      </c>
      <c r="I29" s="23">
        <f t="shared" si="15"/>
        <v>0.16258066078281821</v>
      </c>
    </row>
    <row r="30" spans="1:9" ht="27.75" customHeight="1" x14ac:dyDescent="0.25">
      <c r="A30" s="58"/>
      <c r="B30" s="61"/>
      <c r="C30" s="4" t="s">
        <v>43</v>
      </c>
      <c r="D30" s="5"/>
      <c r="E30" s="5"/>
      <c r="F30" s="5"/>
      <c r="G30" s="5"/>
      <c r="H30" s="23"/>
      <c r="I30" s="23"/>
    </row>
    <row r="31" spans="1:9" x14ac:dyDescent="0.25">
      <c r="A31" s="58"/>
      <c r="B31" s="61"/>
      <c r="C31" s="4" t="s">
        <v>93</v>
      </c>
      <c r="D31" s="5"/>
      <c r="E31" s="5"/>
      <c r="F31" s="5"/>
      <c r="G31" s="5"/>
      <c r="H31" s="23"/>
      <c r="I31" s="23"/>
    </row>
    <row r="32" spans="1:9" ht="36" x14ac:dyDescent="0.25">
      <c r="A32" s="58"/>
      <c r="B32" s="61"/>
      <c r="C32" s="4" t="s">
        <v>45</v>
      </c>
      <c r="D32" s="5"/>
      <c r="E32" s="5"/>
      <c r="F32" s="5"/>
      <c r="G32" s="5"/>
      <c r="H32" s="23"/>
      <c r="I32" s="23"/>
    </row>
    <row r="33" spans="1:9" x14ac:dyDescent="0.25">
      <c r="A33" s="58"/>
      <c r="B33" s="61"/>
      <c r="C33" s="4" t="s">
        <v>46</v>
      </c>
      <c r="D33" s="5"/>
      <c r="E33" s="5"/>
      <c r="F33" s="5"/>
      <c r="G33" s="5"/>
      <c r="H33" s="23"/>
      <c r="I33" s="23"/>
    </row>
    <row r="34" spans="1:9" x14ac:dyDescent="0.25">
      <c r="A34" s="58"/>
      <c r="B34" s="62"/>
      <c r="C34" s="4" t="s">
        <v>94</v>
      </c>
      <c r="D34" s="5"/>
      <c r="E34" s="5"/>
      <c r="F34" s="5"/>
      <c r="G34" s="5"/>
      <c r="H34" s="23"/>
      <c r="I34" s="23"/>
    </row>
    <row r="35" spans="1:9" x14ac:dyDescent="0.25">
      <c r="A35" s="58"/>
      <c r="B35" s="60" t="s">
        <v>123</v>
      </c>
      <c r="C35" s="2" t="s">
        <v>6</v>
      </c>
      <c r="D35" s="3">
        <f>SUM(D36,D38,D40,D41)</f>
        <v>240000</v>
      </c>
      <c r="E35" s="3">
        <f t="shared" ref="E35:G35" si="17">SUM(E36,E38,E40,E41)</f>
        <v>0</v>
      </c>
      <c r="F35" s="3">
        <f t="shared" si="17"/>
        <v>0</v>
      </c>
      <c r="G35" s="3">
        <f t="shared" si="17"/>
        <v>0</v>
      </c>
      <c r="H35" s="24">
        <f t="shared" ref="H35:H41" si="18">F35/D35</f>
        <v>0</v>
      </c>
      <c r="I35" s="24">
        <v>0</v>
      </c>
    </row>
    <row r="36" spans="1:9" ht="17.25" customHeight="1" x14ac:dyDescent="0.25">
      <c r="A36" s="58"/>
      <c r="B36" s="61"/>
      <c r="C36" s="4" t="s">
        <v>7</v>
      </c>
      <c r="D36" s="5"/>
      <c r="E36" s="5"/>
      <c r="F36" s="5"/>
      <c r="G36" s="5"/>
      <c r="H36" s="23"/>
      <c r="I36" s="23"/>
    </row>
    <row r="37" spans="1:9" ht="27.75" customHeight="1" x14ac:dyDescent="0.25">
      <c r="A37" s="58"/>
      <c r="B37" s="61"/>
      <c r="C37" s="4" t="s">
        <v>43</v>
      </c>
      <c r="D37" s="5"/>
      <c r="E37" s="5"/>
      <c r="F37" s="5"/>
      <c r="G37" s="5"/>
      <c r="H37" s="23"/>
      <c r="I37" s="23"/>
    </row>
    <row r="38" spans="1:9" x14ac:dyDescent="0.25">
      <c r="A38" s="58"/>
      <c r="B38" s="61"/>
      <c r="C38" s="4" t="s">
        <v>93</v>
      </c>
      <c r="D38" s="5"/>
      <c r="E38" s="5"/>
      <c r="F38" s="5"/>
      <c r="G38" s="5"/>
      <c r="H38" s="23"/>
      <c r="I38" s="23"/>
    </row>
    <row r="39" spans="1:9" ht="36" x14ac:dyDescent="0.25">
      <c r="A39" s="58"/>
      <c r="B39" s="61"/>
      <c r="C39" s="4" t="s">
        <v>45</v>
      </c>
      <c r="D39" s="5"/>
      <c r="E39" s="5"/>
      <c r="F39" s="5"/>
      <c r="G39" s="5"/>
      <c r="H39" s="23"/>
      <c r="I39" s="23"/>
    </row>
    <row r="40" spans="1:9" x14ac:dyDescent="0.25">
      <c r="A40" s="58"/>
      <c r="B40" s="61"/>
      <c r="C40" s="4" t="s">
        <v>46</v>
      </c>
      <c r="D40" s="5"/>
      <c r="E40" s="5"/>
      <c r="F40" s="5"/>
      <c r="G40" s="5"/>
      <c r="H40" s="23"/>
      <c r="I40" s="23"/>
    </row>
    <row r="41" spans="1:9" x14ac:dyDescent="0.25">
      <c r="A41" s="58"/>
      <c r="B41" s="62"/>
      <c r="C41" s="4" t="s">
        <v>94</v>
      </c>
      <c r="D41" s="5">
        <f t="shared" ref="D41:G41" si="19">D447</f>
        <v>240000</v>
      </c>
      <c r="E41" s="5">
        <f t="shared" si="19"/>
        <v>0</v>
      </c>
      <c r="F41" s="5">
        <f t="shared" si="19"/>
        <v>0</v>
      </c>
      <c r="G41" s="5">
        <f t="shared" si="19"/>
        <v>0</v>
      </c>
      <c r="H41" s="23">
        <f t="shared" si="18"/>
        <v>0</v>
      </c>
      <c r="I41" s="23">
        <v>0</v>
      </c>
    </row>
    <row r="42" spans="1:9" x14ac:dyDescent="0.25">
      <c r="A42" s="58"/>
      <c r="B42" s="60" t="s">
        <v>124</v>
      </c>
      <c r="C42" s="2" t="s">
        <v>6</v>
      </c>
      <c r="D42" s="3">
        <f>SUM(D43,D45,D47,D48)</f>
        <v>55</v>
      </c>
      <c r="E42" s="3">
        <f t="shared" ref="E42:G42" si="20">SUM(E43,E45,E47,E48)</f>
        <v>0</v>
      </c>
      <c r="F42" s="3">
        <f t="shared" si="20"/>
        <v>374</v>
      </c>
      <c r="G42" s="3">
        <f t="shared" si="20"/>
        <v>0</v>
      </c>
      <c r="H42" s="24">
        <f t="shared" ref="H42:H48" si="21">F42/D42</f>
        <v>6.8</v>
      </c>
      <c r="I42" s="24">
        <v>0</v>
      </c>
    </row>
    <row r="43" spans="1:9" ht="17.25" customHeight="1" x14ac:dyDescent="0.25">
      <c r="A43" s="58"/>
      <c r="B43" s="61"/>
      <c r="C43" s="4" t="s">
        <v>7</v>
      </c>
      <c r="D43" s="5"/>
      <c r="E43" s="5"/>
      <c r="F43" s="5"/>
      <c r="G43" s="5"/>
      <c r="H43" s="23"/>
      <c r="I43" s="23"/>
    </row>
    <row r="44" spans="1:9" ht="27.75" customHeight="1" x14ac:dyDescent="0.25">
      <c r="A44" s="58"/>
      <c r="B44" s="61"/>
      <c r="C44" s="4" t="s">
        <v>43</v>
      </c>
      <c r="D44" s="5"/>
      <c r="E44" s="5"/>
      <c r="F44" s="5"/>
      <c r="G44" s="5"/>
      <c r="H44" s="23"/>
      <c r="I44" s="23"/>
    </row>
    <row r="45" spans="1:9" x14ac:dyDescent="0.25">
      <c r="A45" s="58"/>
      <c r="B45" s="61"/>
      <c r="C45" s="4" t="s">
        <v>93</v>
      </c>
      <c r="D45" s="5"/>
      <c r="E45" s="5"/>
      <c r="F45" s="5"/>
      <c r="G45" s="5"/>
      <c r="H45" s="23"/>
      <c r="I45" s="23"/>
    </row>
    <row r="46" spans="1:9" ht="36" x14ac:dyDescent="0.25">
      <c r="A46" s="58"/>
      <c r="B46" s="61"/>
      <c r="C46" s="4" t="s">
        <v>45</v>
      </c>
      <c r="D46" s="5"/>
      <c r="E46" s="5"/>
      <c r="F46" s="5"/>
      <c r="G46" s="5"/>
      <c r="H46" s="23"/>
      <c r="I46" s="23"/>
    </row>
    <row r="47" spans="1:9" x14ac:dyDescent="0.25">
      <c r="A47" s="58"/>
      <c r="B47" s="61"/>
      <c r="C47" s="4" t="s">
        <v>46</v>
      </c>
      <c r="D47" s="5"/>
      <c r="E47" s="5"/>
      <c r="F47" s="5"/>
      <c r="G47" s="5"/>
      <c r="H47" s="23"/>
      <c r="I47" s="23"/>
    </row>
    <row r="48" spans="1:9" x14ac:dyDescent="0.25">
      <c r="A48" s="58"/>
      <c r="B48" s="62"/>
      <c r="C48" s="4" t="s">
        <v>94</v>
      </c>
      <c r="D48" s="5">
        <f t="shared" ref="D48:G48" si="22">D454</f>
        <v>55</v>
      </c>
      <c r="E48" s="5">
        <f t="shared" si="22"/>
        <v>0</v>
      </c>
      <c r="F48" s="5">
        <f t="shared" si="22"/>
        <v>374</v>
      </c>
      <c r="G48" s="5">
        <f t="shared" si="22"/>
        <v>0</v>
      </c>
      <c r="H48" s="23">
        <f t="shared" si="21"/>
        <v>6.8</v>
      </c>
      <c r="I48" s="23">
        <v>0</v>
      </c>
    </row>
    <row r="49" spans="1:9" x14ac:dyDescent="0.25">
      <c r="A49" s="58"/>
      <c r="B49" s="60" t="s">
        <v>116</v>
      </c>
      <c r="C49" s="2" t="s">
        <v>6</v>
      </c>
      <c r="D49" s="3">
        <f>SUM(D50,D52,D54,D55)</f>
        <v>478290</v>
      </c>
      <c r="E49" s="3">
        <f t="shared" ref="E49:G49" si="23">SUM(E50,E52,E54,E55)</f>
        <v>0</v>
      </c>
      <c r="F49" s="3">
        <f t="shared" si="23"/>
        <v>1346487</v>
      </c>
      <c r="G49" s="3">
        <f t="shared" si="23"/>
        <v>0</v>
      </c>
      <c r="H49" s="24">
        <f t="shared" ref="H49:H52" si="24">F49/D49</f>
        <v>2.8152104371824627</v>
      </c>
      <c r="I49" s="24">
        <v>0</v>
      </c>
    </row>
    <row r="50" spans="1:9" ht="17.25" customHeight="1" x14ac:dyDescent="0.25">
      <c r="A50" s="58"/>
      <c r="B50" s="61"/>
      <c r="C50" s="4" t="s">
        <v>7</v>
      </c>
      <c r="D50" s="5"/>
      <c r="E50" s="5"/>
      <c r="F50" s="5"/>
      <c r="G50" s="5"/>
      <c r="H50" s="23"/>
      <c r="I50" s="23"/>
    </row>
    <row r="51" spans="1:9" ht="27.75" customHeight="1" x14ac:dyDescent="0.25">
      <c r="A51" s="58"/>
      <c r="B51" s="61"/>
      <c r="C51" s="4" t="s">
        <v>43</v>
      </c>
      <c r="D51" s="5"/>
      <c r="E51" s="5"/>
      <c r="F51" s="5"/>
      <c r="G51" s="5"/>
      <c r="H51" s="23"/>
      <c r="I51" s="23"/>
    </row>
    <row r="52" spans="1:9" x14ac:dyDescent="0.25">
      <c r="A52" s="58"/>
      <c r="B52" s="61"/>
      <c r="C52" s="4" t="s">
        <v>93</v>
      </c>
      <c r="D52" s="5">
        <f t="shared" ref="D52:G52" si="25">D102</f>
        <v>478290</v>
      </c>
      <c r="E52" s="5">
        <f t="shared" si="25"/>
        <v>0</v>
      </c>
      <c r="F52" s="5">
        <f t="shared" si="25"/>
        <v>1346487</v>
      </c>
      <c r="G52" s="5">
        <f t="shared" si="25"/>
        <v>0</v>
      </c>
      <c r="H52" s="23">
        <f t="shared" si="24"/>
        <v>2.8152104371824627</v>
      </c>
      <c r="I52" s="23">
        <v>0</v>
      </c>
    </row>
    <row r="53" spans="1:9" ht="36" x14ac:dyDescent="0.25">
      <c r="A53" s="58"/>
      <c r="B53" s="61"/>
      <c r="C53" s="4" t="s">
        <v>45</v>
      </c>
      <c r="D53" s="5"/>
      <c r="E53" s="5"/>
      <c r="F53" s="5"/>
      <c r="G53" s="5"/>
      <c r="H53" s="23"/>
      <c r="I53" s="23"/>
    </row>
    <row r="54" spans="1:9" x14ac:dyDescent="0.25">
      <c r="A54" s="58"/>
      <c r="B54" s="61"/>
      <c r="C54" s="4" t="s">
        <v>46</v>
      </c>
      <c r="D54" s="5"/>
      <c r="E54" s="5"/>
      <c r="F54" s="5"/>
      <c r="G54" s="5"/>
      <c r="H54" s="23"/>
      <c r="I54" s="23"/>
    </row>
    <row r="55" spans="1:9" x14ac:dyDescent="0.25">
      <c r="A55" s="58"/>
      <c r="B55" s="62"/>
      <c r="C55" s="4" t="s">
        <v>94</v>
      </c>
      <c r="D55" s="5"/>
      <c r="E55" s="5"/>
      <c r="F55" s="5"/>
      <c r="G55" s="5"/>
      <c r="H55" s="23"/>
      <c r="I55" s="23"/>
    </row>
    <row r="56" spans="1:9" x14ac:dyDescent="0.25">
      <c r="A56" s="58"/>
      <c r="B56" s="60" t="s">
        <v>119</v>
      </c>
      <c r="C56" s="2" t="s">
        <v>6</v>
      </c>
      <c r="D56" s="3">
        <f>SUM(D57,D59,D61,D62)</f>
        <v>3000000</v>
      </c>
      <c r="E56" s="3">
        <f t="shared" ref="E56:G56" si="26">SUM(E57,E59,E61,E62)</f>
        <v>0</v>
      </c>
      <c r="F56" s="3">
        <f t="shared" si="26"/>
        <v>167500</v>
      </c>
      <c r="G56" s="3">
        <f t="shared" si="26"/>
        <v>0</v>
      </c>
      <c r="H56" s="24">
        <f t="shared" ref="H56:H62" si="27">F56/D56</f>
        <v>5.5833333333333332E-2</v>
      </c>
      <c r="I56" s="24">
        <v>0</v>
      </c>
    </row>
    <row r="57" spans="1:9" ht="17.25" customHeight="1" x14ac:dyDescent="0.25">
      <c r="A57" s="58"/>
      <c r="B57" s="61"/>
      <c r="C57" s="4" t="s">
        <v>7</v>
      </c>
      <c r="D57" s="5"/>
      <c r="E57" s="5"/>
      <c r="F57" s="5"/>
      <c r="G57" s="5"/>
      <c r="H57" s="23"/>
      <c r="I57" s="23"/>
    </row>
    <row r="58" spans="1:9" ht="27.75" customHeight="1" x14ac:dyDescent="0.25">
      <c r="A58" s="58"/>
      <c r="B58" s="61"/>
      <c r="C58" s="4" t="s">
        <v>43</v>
      </c>
      <c r="D58" s="5"/>
      <c r="E58" s="5"/>
      <c r="F58" s="5"/>
      <c r="G58" s="5"/>
      <c r="H58" s="23"/>
      <c r="I58" s="23"/>
    </row>
    <row r="59" spans="1:9" x14ac:dyDescent="0.25">
      <c r="A59" s="58"/>
      <c r="B59" s="61"/>
      <c r="C59" s="4" t="s">
        <v>93</v>
      </c>
      <c r="D59" s="5"/>
      <c r="E59" s="5"/>
      <c r="F59" s="5"/>
      <c r="G59" s="5"/>
      <c r="H59" s="23"/>
      <c r="I59" s="23"/>
    </row>
    <row r="60" spans="1:9" ht="36" x14ac:dyDescent="0.25">
      <c r="A60" s="58"/>
      <c r="B60" s="61"/>
      <c r="C60" s="4" t="s">
        <v>45</v>
      </c>
      <c r="D60" s="5"/>
      <c r="E60" s="5"/>
      <c r="F60" s="5"/>
      <c r="G60" s="5"/>
      <c r="H60" s="23"/>
      <c r="I60" s="23"/>
    </row>
    <row r="61" spans="1:9" x14ac:dyDescent="0.25">
      <c r="A61" s="58"/>
      <c r="B61" s="61"/>
      <c r="C61" s="4" t="s">
        <v>46</v>
      </c>
      <c r="D61" s="5"/>
      <c r="E61" s="5"/>
      <c r="F61" s="5"/>
      <c r="G61" s="5"/>
      <c r="H61" s="23"/>
      <c r="I61" s="23"/>
    </row>
    <row r="62" spans="1:9" x14ac:dyDescent="0.25">
      <c r="A62" s="58"/>
      <c r="B62" s="62"/>
      <c r="C62" s="4" t="s">
        <v>94</v>
      </c>
      <c r="D62" s="5">
        <f t="shared" ref="D62:G62" si="28">D112</f>
        <v>3000000</v>
      </c>
      <c r="E62" s="5">
        <f t="shared" si="28"/>
        <v>0</v>
      </c>
      <c r="F62" s="5">
        <f t="shared" si="28"/>
        <v>167500</v>
      </c>
      <c r="G62" s="5">
        <f t="shared" si="28"/>
        <v>0</v>
      </c>
      <c r="H62" s="23">
        <f t="shared" si="27"/>
        <v>5.5833333333333332E-2</v>
      </c>
      <c r="I62" s="23">
        <v>0</v>
      </c>
    </row>
    <row r="63" spans="1:9" x14ac:dyDescent="0.25">
      <c r="A63" s="58"/>
      <c r="B63" s="60" t="s">
        <v>120</v>
      </c>
      <c r="C63" s="2" t="s">
        <v>6</v>
      </c>
      <c r="D63" s="3">
        <f>SUM(D64,D66,D68,D69)</f>
        <v>547523</v>
      </c>
      <c r="E63" s="3">
        <f t="shared" ref="E63:G63" si="29">SUM(E64,E66,E68,E69)</f>
        <v>0</v>
      </c>
      <c r="F63" s="3">
        <f t="shared" si="29"/>
        <v>0</v>
      </c>
      <c r="G63" s="3">
        <f t="shared" si="29"/>
        <v>0</v>
      </c>
      <c r="H63" s="24">
        <f t="shared" ref="H63:H69" si="30">F63/D63</f>
        <v>0</v>
      </c>
      <c r="I63" s="24">
        <v>0</v>
      </c>
    </row>
    <row r="64" spans="1:9" ht="17.25" customHeight="1" x14ac:dyDescent="0.25">
      <c r="A64" s="58"/>
      <c r="B64" s="61"/>
      <c r="C64" s="4" t="s">
        <v>7</v>
      </c>
      <c r="D64" s="5"/>
      <c r="E64" s="5"/>
      <c r="F64" s="5"/>
      <c r="G64" s="5"/>
      <c r="H64" s="23"/>
      <c r="I64" s="23"/>
    </row>
    <row r="65" spans="1:9" ht="27.75" customHeight="1" x14ac:dyDescent="0.25">
      <c r="A65" s="58"/>
      <c r="B65" s="61"/>
      <c r="C65" s="4" t="s">
        <v>43</v>
      </c>
      <c r="D65" s="5"/>
      <c r="E65" s="5"/>
      <c r="F65" s="5"/>
      <c r="G65" s="5"/>
      <c r="H65" s="23"/>
      <c r="I65" s="23"/>
    </row>
    <row r="66" spans="1:9" x14ac:dyDescent="0.25">
      <c r="A66" s="58"/>
      <c r="B66" s="61"/>
      <c r="C66" s="4" t="s">
        <v>93</v>
      </c>
      <c r="D66" s="5"/>
      <c r="E66" s="5"/>
      <c r="F66" s="5"/>
      <c r="G66" s="5"/>
      <c r="H66" s="23"/>
      <c r="I66" s="23"/>
    </row>
    <row r="67" spans="1:9" ht="36" x14ac:dyDescent="0.25">
      <c r="A67" s="58"/>
      <c r="B67" s="61"/>
      <c r="C67" s="4" t="s">
        <v>45</v>
      </c>
      <c r="D67" s="5"/>
      <c r="E67" s="5"/>
      <c r="F67" s="5"/>
      <c r="G67" s="5"/>
      <c r="H67" s="23"/>
      <c r="I67" s="23"/>
    </row>
    <row r="68" spans="1:9" x14ac:dyDescent="0.25">
      <c r="A68" s="58"/>
      <c r="B68" s="61"/>
      <c r="C68" s="4" t="s">
        <v>46</v>
      </c>
      <c r="D68" s="5"/>
      <c r="E68" s="5"/>
      <c r="F68" s="5"/>
      <c r="G68" s="5"/>
      <c r="H68" s="23"/>
      <c r="I68" s="23"/>
    </row>
    <row r="69" spans="1:9" x14ac:dyDescent="0.25">
      <c r="A69" s="59"/>
      <c r="B69" s="62"/>
      <c r="C69" s="4" t="s">
        <v>94</v>
      </c>
      <c r="D69" s="5">
        <f t="shared" ref="D69:G69" si="31">D119</f>
        <v>547523</v>
      </c>
      <c r="E69" s="5">
        <f t="shared" si="31"/>
        <v>0</v>
      </c>
      <c r="F69" s="5">
        <f t="shared" si="31"/>
        <v>0</v>
      </c>
      <c r="G69" s="5">
        <f t="shared" si="31"/>
        <v>0</v>
      </c>
      <c r="H69" s="23">
        <f t="shared" si="30"/>
        <v>0</v>
      </c>
      <c r="I69" s="23">
        <v>0</v>
      </c>
    </row>
    <row r="70" spans="1:9" ht="24" customHeight="1" x14ac:dyDescent="0.25">
      <c r="A70" s="55" t="s">
        <v>9</v>
      </c>
      <c r="B70" s="60" t="s">
        <v>129</v>
      </c>
      <c r="C70" s="2" t="s">
        <v>6</v>
      </c>
      <c r="D70" s="3">
        <f>SUM(D71,D73,D75,D76)</f>
        <v>5603716.2999999998</v>
      </c>
      <c r="E70" s="3">
        <f t="shared" ref="E70:G70" si="32">SUM(E71,E73,E75,E76)</f>
        <v>1060128.5</v>
      </c>
      <c r="F70" s="3">
        <f t="shared" si="32"/>
        <v>2570918.4</v>
      </c>
      <c r="G70" s="3">
        <f t="shared" si="32"/>
        <v>37706.400000000001</v>
      </c>
      <c r="H70" s="24">
        <f>F70/D70</f>
        <v>0.45878810817028692</v>
      </c>
      <c r="I70" s="24">
        <f>F70/E70</f>
        <v>2.425100730713305</v>
      </c>
    </row>
    <row r="71" spans="1:9" ht="15" customHeight="1" x14ac:dyDescent="0.25">
      <c r="A71" s="58"/>
      <c r="B71" s="61"/>
      <c r="C71" s="4" t="s">
        <v>7</v>
      </c>
      <c r="D71" s="5">
        <f>D79+D86+D93+D100+D107+D114</f>
        <v>1099903.3</v>
      </c>
      <c r="E71" s="5">
        <f t="shared" ref="E71:G71" si="33">E79+E86+E93+E100+E107+E114</f>
        <v>1060128.5</v>
      </c>
      <c r="F71" s="5">
        <f t="shared" si="33"/>
        <v>910004.39999999991</v>
      </c>
      <c r="G71" s="5">
        <f t="shared" si="33"/>
        <v>37706.400000000001</v>
      </c>
      <c r="H71" s="23">
        <f t="shared" ref="H71:H76" si="34">F71/D71</f>
        <v>0.82734945881151545</v>
      </c>
      <c r="I71" s="23">
        <f t="shared" ref="I71" si="35">F71/E71</f>
        <v>0.85839065735898989</v>
      </c>
    </row>
    <row r="72" spans="1:9" ht="27" customHeight="1" x14ac:dyDescent="0.25">
      <c r="A72" s="58"/>
      <c r="B72" s="61"/>
      <c r="C72" s="4" t="s">
        <v>43</v>
      </c>
      <c r="D72" s="5"/>
      <c r="E72" s="5"/>
      <c r="F72" s="5"/>
      <c r="G72" s="5"/>
      <c r="H72" s="23"/>
      <c r="I72" s="23"/>
    </row>
    <row r="73" spans="1:9" x14ac:dyDescent="0.25">
      <c r="A73" s="58"/>
      <c r="B73" s="61"/>
      <c r="C73" s="4" t="s">
        <v>93</v>
      </c>
      <c r="D73" s="5">
        <f t="shared" ref="D73:G76" si="36">D81+D88+D95+D102+D109+D116</f>
        <v>478290</v>
      </c>
      <c r="E73" s="5">
        <f t="shared" si="36"/>
        <v>0</v>
      </c>
      <c r="F73" s="5">
        <f t="shared" si="36"/>
        <v>1346487</v>
      </c>
      <c r="G73" s="5">
        <f t="shared" si="36"/>
        <v>0</v>
      </c>
      <c r="H73" s="23">
        <f t="shared" si="34"/>
        <v>2.8152104371824627</v>
      </c>
      <c r="I73" s="23">
        <v>0</v>
      </c>
    </row>
    <row r="74" spans="1:9" ht="36" x14ac:dyDescent="0.25">
      <c r="A74" s="58"/>
      <c r="B74" s="61"/>
      <c r="C74" s="4" t="s">
        <v>45</v>
      </c>
      <c r="D74" s="5"/>
      <c r="E74" s="5"/>
      <c r="F74" s="5"/>
      <c r="G74" s="5"/>
      <c r="H74" s="23"/>
      <c r="I74" s="23"/>
    </row>
    <row r="75" spans="1:9" x14ac:dyDescent="0.25">
      <c r="A75" s="58"/>
      <c r="B75" s="61"/>
      <c r="C75" s="4" t="s">
        <v>46</v>
      </c>
      <c r="D75" s="5"/>
      <c r="E75" s="5"/>
      <c r="F75" s="5"/>
      <c r="G75" s="5"/>
      <c r="H75" s="23"/>
      <c r="I75" s="23"/>
    </row>
    <row r="76" spans="1:9" x14ac:dyDescent="0.25">
      <c r="A76" s="58"/>
      <c r="B76" s="62"/>
      <c r="C76" s="4" t="s">
        <v>94</v>
      </c>
      <c r="D76" s="5">
        <f t="shared" si="36"/>
        <v>4025523</v>
      </c>
      <c r="E76" s="5">
        <f t="shared" si="36"/>
        <v>0</v>
      </c>
      <c r="F76" s="5">
        <f t="shared" si="36"/>
        <v>314427</v>
      </c>
      <c r="G76" s="5">
        <f t="shared" si="36"/>
        <v>0</v>
      </c>
      <c r="H76" s="23">
        <f t="shared" si="34"/>
        <v>7.8108360081410533E-2</v>
      </c>
      <c r="I76" s="23">
        <v>0</v>
      </c>
    </row>
    <row r="77" spans="1:9" x14ac:dyDescent="0.25">
      <c r="A77" s="58"/>
      <c r="B77" s="56" t="s">
        <v>8</v>
      </c>
      <c r="C77" s="57"/>
      <c r="D77" s="57"/>
      <c r="E77" s="57"/>
      <c r="F77" s="57"/>
      <c r="G77" s="57"/>
      <c r="H77" s="57"/>
      <c r="I77" s="57"/>
    </row>
    <row r="78" spans="1:9" x14ac:dyDescent="0.25">
      <c r="A78" s="58"/>
      <c r="B78" s="54" t="s">
        <v>103</v>
      </c>
      <c r="C78" s="2" t="s">
        <v>6</v>
      </c>
      <c r="D78" s="3">
        <f>SUM(D79,D81,D83,D84)</f>
        <v>991933.9</v>
      </c>
      <c r="E78" s="3">
        <f t="shared" ref="E78:G78" si="37">SUM(E79,E81,E83,E84)</f>
        <v>509159.1</v>
      </c>
      <c r="F78" s="3">
        <f t="shared" si="37"/>
        <v>618295.6</v>
      </c>
      <c r="G78" s="3">
        <f t="shared" si="37"/>
        <v>37706.400000000001</v>
      </c>
      <c r="H78" s="24">
        <f>F78/D78</f>
        <v>0.62332338878628901</v>
      </c>
      <c r="I78" s="24">
        <f>F78/E78</f>
        <v>1.2143465569013694</v>
      </c>
    </row>
    <row r="79" spans="1:9" x14ac:dyDescent="0.25">
      <c r="A79" s="58"/>
      <c r="B79" s="51"/>
      <c r="C79" s="4" t="s">
        <v>7</v>
      </c>
      <c r="D79" s="5">
        <f>D129+D187+D209+D231+D245+D252</f>
        <v>513933.9</v>
      </c>
      <c r="E79" s="5">
        <f t="shared" ref="E79:F79" si="38">E129+E187+E209+E231+E245+E252</f>
        <v>509159.1</v>
      </c>
      <c r="F79" s="5">
        <f t="shared" si="38"/>
        <v>471368.6</v>
      </c>
      <c r="G79" s="5">
        <f>SUM(G129+G187,G209,G231,G245,G252)</f>
        <v>37706.400000000001</v>
      </c>
      <c r="H79" s="23">
        <f t="shared" ref="H79:H86" si="39">F79/D79</f>
        <v>0.91717748138427913</v>
      </c>
      <c r="I79" s="23">
        <f t="shared" ref="I79" si="40">F79/E79</f>
        <v>0.92577860240541709</v>
      </c>
    </row>
    <row r="80" spans="1:9" ht="24" x14ac:dyDescent="0.25">
      <c r="A80" s="58"/>
      <c r="B80" s="51"/>
      <c r="C80" s="4" t="s">
        <v>43</v>
      </c>
      <c r="D80" s="5"/>
      <c r="E80" s="5"/>
      <c r="F80" s="5"/>
      <c r="G80" s="5"/>
      <c r="H80" s="23"/>
      <c r="I80" s="23"/>
    </row>
    <row r="81" spans="1:9" x14ac:dyDescent="0.25">
      <c r="A81" s="58"/>
      <c r="B81" s="51"/>
      <c r="C81" s="4" t="s">
        <v>93</v>
      </c>
      <c r="D81" s="5"/>
      <c r="E81" s="5"/>
      <c r="F81" s="5"/>
      <c r="G81" s="5"/>
      <c r="H81" s="23"/>
      <c r="I81" s="23"/>
    </row>
    <row r="82" spans="1:9" ht="36" x14ac:dyDescent="0.25">
      <c r="A82" s="58"/>
      <c r="B82" s="51"/>
      <c r="C82" s="4" t="s">
        <v>45</v>
      </c>
      <c r="D82" s="5"/>
      <c r="E82" s="5"/>
      <c r="F82" s="5"/>
      <c r="G82" s="5"/>
      <c r="H82" s="23"/>
      <c r="I82" s="23"/>
    </row>
    <row r="83" spans="1:9" x14ac:dyDescent="0.25">
      <c r="A83" s="58"/>
      <c r="B83" s="51"/>
      <c r="C83" s="4" t="s">
        <v>46</v>
      </c>
      <c r="D83" s="5"/>
      <c r="E83" s="5"/>
      <c r="F83" s="5"/>
      <c r="G83" s="5"/>
      <c r="H83" s="23"/>
      <c r="I83" s="23"/>
    </row>
    <row r="84" spans="1:9" x14ac:dyDescent="0.25">
      <c r="A84" s="58"/>
      <c r="B84" s="51"/>
      <c r="C84" s="4" t="s">
        <v>94</v>
      </c>
      <c r="D84" s="5">
        <f t="shared" ref="D84:G84" si="41">D134+D192+D214+D236+D250+D257</f>
        <v>478000</v>
      </c>
      <c r="E84" s="5">
        <f t="shared" si="41"/>
        <v>0</v>
      </c>
      <c r="F84" s="5">
        <f t="shared" si="41"/>
        <v>146927</v>
      </c>
      <c r="G84" s="5">
        <f t="shared" si="41"/>
        <v>0</v>
      </c>
      <c r="H84" s="23">
        <f t="shared" si="39"/>
        <v>0.3073786610878661</v>
      </c>
      <c r="I84" s="23">
        <v>0</v>
      </c>
    </row>
    <row r="85" spans="1:9" x14ac:dyDescent="0.25">
      <c r="A85" s="58"/>
      <c r="B85" s="51" t="s">
        <v>117</v>
      </c>
      <c r="C85" s="2" t="s">
        <v>6</v>
      </c>
      <c r="D85" s="3">
        <f>SUM(D86,D88,D90,D91)</f>
        <v>569449.6</v>
      </c>
      <c r="E85" s="3">
        <f t="shared" ref="E85:G85" si="42">SUM(E86,E88,E90,E91)</f>
        <v>534449.6</v>
      </c>
      <c r="F85" s="3">
        <f t="shared" si="42"/>
        <v>435949.99999999994</v>
      </c>
      <c r="G85" s="3">
        <f t="shared" si="42"/>
        <v>0</v>
      </c>
      <c r="H85" s="24">
        <f t="shared" si="39"/>
        <v>0.7655638005540788</v>
      </c>
      <c r="I85" s="24">
        <f>F85/E85</f>
        <v>0.81569899200972362</v>
      </c>
    </row>
    <row r="86" spans="1:9" x14ac:dyDescent="0.25">
      <c r="A86" s="58"/>
      <c r="B86" s="51"/>
      <c r="C86" s="4" t="s">
        <v>7</v>
      </c>
      <c r="D86" s="5">
        <f>D194+D216+D238+D259+D266+D273+D280</f>
        <v>569449.6</v>
      </c>
      <c r="E86" s="5">
        <f t="shared" ref="E86:G86" si="43">E194+E216+E238+E259+E266+E273+E280</f>
        <v>534449.6</v>
      </c>
      <c r="F86" s="5">
        <f t="shared" si="43"/>
        <v>435949.99999999994</v>
      </c>
      <c r="G86" s="5">
        <f t="shared" si="43"/>
        <v>0</v>
      </c>
      <c r="H86" s="23">
        <f t="shared" si="39"/>
        <v>0.7655638005540788</v>
      </c>
      <c r="I86" s="23">
        <f>F86/E86</f>
        <v>0.81569899200972362</v>
      </c>
    </row>
    <row r="87" spans="1:9" ht="24" x14ac:dyDescent="0.25">
      <c r="A87" s="58"/>
      <c r="B87" s="51"/>
      <c r="C87" s="4" t="s">
        <v>43</v>
      </c>
      <c r="D87" s="5"/>
      <c r="E87" s="5"/>
      <c r="F87" s="5"/>
      <c r="G87" s="5"/>
      <c r="H87" s="24"/>
      <c r="I87" s="23"/>
    </row>
    <row r="88" spans="1:9" x14ac:dyDescent="0.25">
      <c r="A88" s="58"/>
      <c r="B88" s="51"/>
      <c r="C88" s="4" t="s">
        <v>93</v>
      </c>
      <c r="D88" s="5"/>
      <c r="E88" s="5"/>
      <c r="F88" s="5"/>
      <c r="G88" s="5"/>
      <c r="H88" s="24"/>
      <c r="I88" s="23"/>
    </row>
    <row r="89" spans="1:9" ht="36" x14ac:dyDescent="0.25">
      <c r="A89" s="58"/>
      <c r="B89" s="51"/>
      <c r="C89" s="4" t="s">
        <v>45</v>
      </c>
      <c r="D89" s="5"/>
      <c r="E89" s="5"/>
      <c r="F89" s="5"/>
      <c r="G89" s="5"/>
      <c r="H89" s="24"/>
      <c r="I89" s="23"/>
    </row>
    <row r="90" spans="1:9" x14ac:dyDescent="0.25">
      <c r="A90" s="58"/>
      <c r="B90" s="51"/>
      <c r="C90" s="4" t="s">
        <v>46</v>
      </c>
      <c r="D90" s="5"/>
      <c r="E90" s="5"/>
      <c r="F90" s="5"/>
      <c r="G90" s="5"/>
      <c r="H90" s="24"/>
      <c r="I90" s="23"/>
    </row>
    <row r="91" spans="1:9" x14ac:dyDescent="0.25">
      <c r="A91" s="58"/>
      <c r="B91" s="51"/>
      <c r="C91" s="4" t="s">
        <v>94</v>
      </c>
      <c r="D91" s="5"/>
      <c r="E91" s="5"/>
      <c r="F91" s="5"/>
      <c r="G91" s="5"/>
      <c r="H91" s="24"/>
      <c r="I91" s="23"/>
    </row>
    <row r="92" spans="1:9" x14ac:dyDescent="0.25">
      <c r="A92" s="58"/>
      <c r="B92" s="51" t="s">
        <v>5</v>
      </c>
      <c r="C92" s="2" t="s">
        <v>6</v>
      </c>
      <c r="D92" s="3">
        <f>D93+D95+D97+D98</f>
        <v>16519.8</v>
      </c>
      <c r="E92" s="3">
        <f t="shared" ref="E92:G92" si="44">E93+E95+E97+E98</f>
        <v>16519.8</v>
      </c>
      <c r="F92" s="3">
        <f t="shared" si="44"/>
        <v>2685.8</v>
      </c>
      <c r="G92" s="3">
        <f t="shared" si="44"/>
        <v>0</v>
      </c>
      <c r="H92" s="24">
        <f t="shared" ref="H92:H93" si="45">F92/D92</f>
        <v>0.16258066078281821</v>
      </c>
      <c r="I92" s="24">
        <v>0</v>
      </c>
    </row>
    <row r="93" spans="1:9" x14ac:dyDescent="0.25">
      <c r="A93" s="58"/>
      <c r="B93" s="51"/>
      <c r="C93" s="4" t="s">
        <v>7</v>
      </c>
      <c r="D93" s="5">
        <f>D151</f>
        <v>16519.8</v>
      </c>
      <c r="E93" s="5">
        <f t="shared" ref="E93:G93" si="46">E151</f>
        <v>16519.8</v>
      </c>
      <c r="F93" s="5">
        <f t="shared" si="46"/>
        <v>2685.8</v>
      </c>
      <c r="G93" s="5">
        <f t="shared" si="46"/>
        <v>0</v>
      </c>
      <c r="H93" s="23">
        <f t="shared" si="45"/>
        <v>0.16258066078281821</v>
      </c>
      <c r="I93" s="23">
        <v>0</v>
      </c>
    </row>
    <row r="94" spans="1:9" ht="24" x14ac:dyDescent="0.25">
      <c r="A94" s="58"/>
      <c r="B94" s="51"/>
      <c r="C94" s="4" t="s">
        <v>43</v>
      </c>
      <c r="D94" s="5"/>
      <c r="E94" s="5"/>
      <c r="F94" s="5"/>
      <c r="G94" s="5"/>
      <c r="H94" s="23"/>
      <c r="I94" s="23"/>
    </row>
    <row r="95" spans="1:9" x14ac:dyDescent="0.25">
      <c r="A95" s="58"/>
      <c r="B95" s="51"/>
      <c r="C95" s="4" t="s">
        <v>93</v>
      </c>
      <c r="D95" s="5"/>
      <c r="E95" s="5"/>
      <c r="F95" s="5"/>
      <c r="G95" s="5"/>
      <c r="H95" s="23"/>
      <c r="I95" s="23"/>
    </row>
    <row r="96" spans="1:9" ht="36" x14ac:dyDescent="0.25">
      <c r="A96" s="58"/>
      <c r="B96" s="51"/>
      <c r="C96" s="4" t="s">
        <v>45</v>
      </c>
      <c r="D96" s="5"/>
      <c r="E96" s="5"/>
      <c r="F96" s="5"/>
      <c r="G96" s="5"/>
      <c r="H96" s="23"/>
      <c r="I96" s="23"/>
    </row>
    <row r="97" spans="1:9" x14ac:dyDescent="0.25">
      <c r="A97" s="58"/>
      <c r="B97" s="51"/>
      <c r="C97" s="4" t="s">
        <v>46</v>
      </c>
      <c r="D97" s="5"/>
      <c r="E97" s="5"/>
      <c r="F97" s="5"/>
      <c r="G97" s="5"/>
      <c r="H97" s="23"/>
      <c r="I97" s="23"/>
    </row>
    <row r="98" spans="1:9" x14ac:dyDescent="0.25">
      <c r="A98" s="58"/>
      <c r="B98" s="51"/>
      <c r="C98" s="4" t="s">
        <v>94</v>
      </c>
      <c r="D98" s="5"/>
      <c r="E98" s="5"/>
      <c r="F98" s="5"/>
      <c r="G98" s="5"/>
      <c r="H98" s="23"/>
      <c r="I98" s="23"/>
    </row>
    <row r="99" spans="1:9" x14ac:dyDescent="0.25">
      <c r="A99" s="58"/>
      <c r="B99" s="51" t="s">
        <v>116</v>
      </c>
      <c r="C99" s="2" t="s">
        <v>6</v>
      </c>
      <c r="D99" s="3">
        <f>D100+D102+D104+D105</f>
        <v>478290</v>
      </c>
      <c r="E99" s="3">
        <f t="shared" ref="E99:G99" si="47">E100+E102+E104+E105</f>
        <v>0</v>
      </c>
      <c r="F99" s="3">
        <f t="shared" si="47"/>
        <v>1346487</v>
      </c>
      <c r="G99" s="3">
        <f t="shared" si="47"/>
        <v>0</v>
      </c>
      <c r="H99" s="24">
        <f t="shared" ref="H99:H112" si="48">F99/D99</f>
        <v>2.8152104371824627</v>
      </c>
      <c r="I99" s="24">
        <v>0</v>
      </c>
    </row>
    <row r="100" spans="1:9" x14ac:dyDescent="0.25">
      <c r="A100" s="58"/>
      <c r="B100" s="51"/>
      <c r="C100" s="4" t="s">
        <v>7</v>
      </c>
      <c r="D100" s="5"/>
      <c r="E100" s="5"/>
      <c r="F100" s="5"/>
      <c r="G100" s="5"/>
      <c r="H100" s="23"/>
      <c r="I100" s="23"/>
    </row>
    <row r="101" spans="1:9" ht="24" x14ac:dyDescent="0.25">
      <c r="A101" s="58"/>
      <c r="B101" s="51"/>
      <c r="C101" s="4" t="s">
        <v>43</v>
      </c>
      <c r="D101" s="5"/>
      <c r="E101" s="5"/>
      <c r="F101" s="5"/>
      <c r="G101" s="5"/>
      <c r="H101" s="23"/>
      <c r="I101" s="23"/>
    </row>
    <row r="102" spans="1:9" x14ac:dyDescent="0.25">
      <c r="A102" s="58"/>
      <c r="B102" s="51"/>
      <c r="C102" s="4" t="s">
        <v>93</v>
      </c>
      <c r="D102" s="5">
        <f t="shared" ref="D102:G102" si="49">D138+D160</f>
        <v>478290</v>
      </c>
      <c r="E102" s="5">
        <f t="shared" si="49"/>
        <v>0</v>
      </c>
      <c r="F102" s="5">
        <f t="shared" si="49"/>
        <v>1346487</v>
      </c>
      <c r="G102" s="5">
        <f t="shared" si="49"/>
        <v>0</v>
      </c>
      <c r="H102" s="23">
        <f t="shared" si="48"/>
        <v>2.8152104371824627</v>
      </c>
      <c r="I102" s="23">
        <v>0</v>
      </c>
    </row>
    <row r="103" spans="1:9" ht="36" x14ac:dyDescent="0.25">
      <c r="A103" s="58"/>
      <c r="B103" s="51"/>
      <c r="C103" s="4" t="s">
        <v>45</v>
      </c>
      <c r="D103" s="5"/>
      <c r="E103" s="5"/>
      <c r="F103" s="5"/>
      <c r="G103" s="5"/>
      <c r="H103" s="23"/>
      <c r="I103" s="23"/>
    </row>
    <row r="104" spans="1:9" x14ac:dyDescent="0.25">
      <c r="A104" s="58"/>
      <c r="B104" s="51"/>
      <c r="C104" s="4" t="s">
        <v>46</v>
      </c>
      <c r="D104" s="5"/>
      <c r="E104" s="5"/>
      <c r="F104" s="5"/>
      <c r="G104" s="5"/>
      <c r="H104" s="23"/>
      <c r="I104" s="23"/>
    </row>
    <row r="105" spans="1:9" x14ac:dyDescent="0.25">
      <c r="A105" s="58"/>
      <c r="B105" s="51"/>
      <c r="C105" s="4" t="s">
        <v>94</v>
      </c>
      <c r="D105" s="5"/>
      <c r="E105" s="5"/>
      <c r="F105" s="5"/>
      <c r="G105" s="5"/>
      <c r="H105" s="23"/>
      <c r="I105" s="23"/>
    </row>
    <row r="106" spans="1:9" x14ac:dyDescent="0.25">
      <c r="A106" s="58"/>
      <c r="B106" s="51" t="s">
        <v>119</v>
      </c>
      <c r="C106" s="2" t="s">
        <v>6</v>
      </c>
      <c r="D106" s="3">
        <f>D107+D109+D111+D112</f>
        <v>3000000</v>
      </c>
      <c r="E106" s="3">
        <f t="shared" ref="E106:G106" si="50">E107+E109+E111+E112</f>
        <v>0</v>
      </c>
      <c r="F106" s="3">
        <f t="shared" si="50"/>
        <v>167500</v>
      </c>
      <c r="G106" s="3">
        <f t="shared" si="50"/>
        <v>0</v>
      </c>
      <c r="H106" s="24">
        <f t="shared" si="48"/>
        <v>5.5833333333333332E-2</v>
      </c>
      <c r="I106" s="24">
        <v>0</v>
      </c>
    </row>
    <row r="107" spans="1:9" x14ac:dyDescent="0.25">
      <c r="A107" s="58"/>
      <c r="B107" s="51"/>
      <c r="C107" s="4" t="s">
        <v>7</v>
      </c>
      <c r="D107" s="5"/>
      <c r="E107" s="5"/>
      <c r="F107" s="5"/>
      <c r="G107" s="5"/>
      <c r="H107" s="23"/>
      <c r="I107" s="23"/>
    </row>
    <row r="108" spans="1:9" ht="24" x14ac:dyDescent="0.25">
      <c r="A108" s="58"/>
      <c r="B108" s="51"/>
      <c r="C108" s="4" t="s">
        <v>43</v>
      </c>
      <c r="D108" s="5"/>
      <c r="E108" s="5"/>
      <c r="F108" s="5"/>
      <c r="G108" s="5"/>
      <c r="H108" s="23"/>
      <c r="I108" s="23"/>
    </row>
    <row r="109" spans="1:9" x14ac:dyDescent="0.25">
      <c r="A109" s="58"/>
      <c r="B109" s="51"/>
      <c r="C109" s="4" t="s">
        <v>93</v>
      </c>
      <c r="D109" s="5"/>
      <c r="E109" s="5"/>
      <c r="F109" s="5"/>
      <c r="G109" s="5"/>
      <c r="H109" s="23"/>
      <c r="I109" s="23"/>
    </row>
    <row r="110" spans="1:9" ht="36" x14ac:dyDescent="0.25">
      <c r="A110" s="58"/>
      <c r="B110" s="51"/>
      <c r="C110" s="4" t="s">
        <v>45</v>
      </c>
      <c r="D110" s="5"/>
      <c r="E110" s="5"/>
      <c r="F110" s="5"/>
      <c r="G110" s="5"/>
      <c r="H110" s="23"/>
      <c r="I110" s="23"/>
    </row>
    <row r="111" spans="1:9" x14ac:dyDescent="0.25">
      <c r="A111" s="58"/>
      <c r="B111" s="51"/>
      <c r="C111" s="4" t="s">
        <v>46</v>
      </c>
      <c r="D111" s="5"/>
      <c r="E111" s="5"/>
      <c r="F111" s="5"/>
      <c r="G111" s="5"/>
      <c r="H111" s="23"/>
      <c r="I111" s="23"/>
    </row>
    <row r="112" spans="1:9" x14ac:dyDescent="0.25">
      <c r="A112" s="58"/>
      <c r="B112" s="51"/>
      <c r="C112" s="4" t="s">
        <v>94</v>
      </c>
      <c r="D112" s="5">
        <f t="shared" ref="D112:G112" si="51">D170</f>
        <v>3000000</v>
      </c>
      <c r="E112" s="5">
        <f t="shared" si="51"/>
        <v>0</v>
      </c>
      <c r="F112" s="5">
        <f t="shared" si="51"/>
        <v>167500</v>
      </c>
      <c r="G112" s="5">
        <f t="shared" si="51"/>
        <v>0</v>
      </c>
      <c r="H112" s="23">
        <f t="shared" si="48"/>
        <v>5.5833333333333332E-2</v>
      </c>
      <c r="I112" s="23">
        <v>0</v>
      </c>
    </row>
    <row r="113" spans="1:9" x14ac:dyDescent="0.25">
      <c r="A113" s="58"/>
      <c r="B113" s="51" t="s">
        <v>120</v>
      </c>
      <c r="C113" s="2" t="s">
        <v>6</v>
      </c>
      <c r="D113" s="3">
        <f>D114+D116+D118+D119</f>
        <v>547523</v>
      </c>
      <c r="E113" s="3">
        <f t="shared" ref="E113:G113" si="52">E114+E116+E118+E119</f>
        <v>0</v>
      </c>
      <c r="F113" s="3">
        <f t="shared" si="52"/>
        <v>0</v>
      </c>
      <c r="G113" s="3">
        <f t="shared" si="52"/>
        <v>0</v>
      </c>
      <c r="H113" s="24">
        <f t="shared" ref="H113:H119" si="53">F113/D113</f>
        <v>0</v>
      </c>
      <c r="I113" s="24">
        <v>0</v>
      </c>
    </row>
    <row r="114" spans="1:9" x14ac:dyDescent="0.25">
      <c r="A114" s="58"/>
      <c r="B114" s="51"/>
      <c r="C114" s="4" t="s">
        <v>7</v>
      </c>
      <c r="D114" s="5"/>
      <c r="E114" s="5"/>
      <c r="F114" s="5"/>
      <c r="G114" s="5"/>
      <c r="H114" s="23"/>
      <c r="I114" s="23"/>
    </row>
    <row r="115" spans="1:9" ht="24" x14ac:dyDescent="0.25">
      <c r="A115" s="58"/>
      <c r="B115" s="51"/>
      <c r="C115" s="4" t="s">
        <v>43</v>
      </c>
      <c r="D115" s="5"/>
      <c r="E115" s="5"/>
      <c r="F115" s="5"/>
      <c r="G115" s="5"/>
      <c r="H115" s="23"/>
      <c r="I115" s="23"/>
    </row>
    <row r="116" spans="1:9" x14ac:dyDescent="0.25">
      <c r="A116" s="58"/>
      <c r="B116" s="51"/>
      <c r="C116" s="4" t="s">
        <v>93</v>
      </c>
      <c r="D116" s="5"/>
      <c r="E116" s="5"/>
      <c r="F116" s="5"/>
      <c r="G116" s="5"/>
      <c r="H116" s="23"/>
      <c r="I116" s="23"/>
    </row>
    <row r="117" spans="1:9" ht="36" x14ac:dyDescent="0.25">
      <c r="A117" s="58"/>
      <c r="B117" s="51"/>
      <c r="C117" s="4" t="s">
        <v>45</v>
      </c>
      <c r="D117" s="5"/>
      <c r="E117" s="5"/>
      <c r="F117" s="5"/>
      <c r="G117" s="5"/>
      <c r="H117" s="23"/>
      <c r="I117" s="23"/>
    </row>
    <row r="118" spans="1:9" x14ac:dyDescent="0.25">
      <c r="A118" s="58"/>
      <c r="B118" s="51"/>
      <c r="C118" s="4" t="s">
        <v>46</v>
      </c>
      <c r="D118" s="5"/>
      <c r="E118" s="5"/>
      <c r="F118" s="5"/>
      <c r="G118" s="5"/>
      <c r="H118" s="23"/>
      <c r="I118" s="23"/>
    </row>
    <row r="119" spans="1:9" x14ac:dyDescent="0.25">
      <c r="A119" s="59"/>
      <c r="B119" s="51"/>
      <c r="C119" s="4" t="s">
        <v>94</v>
      </c>
      <c r="D119" s="5">
        <f t="shared" ref="D119:G119" si="54">D177</f>
        <v>547523</v>
      </c>
      <c r="E119" s="5">
        <f t="shared" si="54"/>
        <v>0</v>
      </c>
      <c r="F119" s="5">
        <f t="shared" si="54"/>
        <v>0</v>
      </c>
      <c r="G119" s="5">
        <f t="shared" si="54"/>
        <v>0</v>
      </c>
      <c r="H119" s="23">
        <f t="shared" si="53"/>
        <v>0</v>
      </c>
      <c r="I119" s="23">
        <v>0</v>
      </c>
    </row>
    <row r="120" spans="1:9" x14ac:dyDescent="0.25">
      <c r="A120" s="6" t="s">
        <v>10</v>
      </c>
      <c r="B120" s="51" t="s">
        <v>115</v>
      </c>
      <c r="C120" s="2" t="s">
        <v>6</v>
      </c>
      <c r="D120" s="3">
        <f>SUM(D121,D123,D125,D126)</f>
        <v>63571.8</v>
      </c>
      <c r="E120" s="3">
        <f>SUM(E121,E123,E125,E126)</f>
        <v>15024</v>
      </c>
      <c r="F120" s="3">
        <f>SUM(F121,F123,F125,F126)</f>
        <v>23895</v>
      </c>
      <c r="G120" s="3">
        <f>G121</f>
        <v>5382.3</v>
      </c>
      <c r="H120" s="24">
        <f>F120/D120</f>
        <v>0.37587420837541174</v>
      </c>
      <c r="I120" s="24">
        <f>F120/E120</f>
        <v>1.5904552715654952</v>
      </c>
    </row>
    <row r="121" spans="1:9" ht="17.25" customHeight="1" x14ac:dyDescent="0.25">
      <c r="A121" s="58" t="s">
        <v>11</v>
      </c>
      <c r="B121" s="51"/>
      <c r="C121" s="4" t="s">
        <v>7</v>
      </c>
      <c r="D121" s="5">
        <f>D129+D136</f>
        <v>15571.8</v>
      </c>
      <c r="E121" s="5">
        <f t="shared" ref="E121:F121" si="55">E129+E136</f>
        <v>15024</v>
      </c>
      <c r="F121" s="5">
        <f t="shared" si="55"/>
        <v>9558</v>
      </c>
      <c r="G121" s="5">
        <f>G129</f>
        <v>5382.3</v>
      </c>
      <c r="H121" s="23">
        <f>F121/D121</f>
        <v>0.61380187261588259</v>
      </c>
      <c r="I121" s="23">
        <f>F121/E121</f>
        <v>0.63618210862619806</v>
      </c>
    </row>
    <row r="122" spans="1:9" ht="25.5" customHeight="1" x14ac:dyDescent="0.25">
      <c r="A122" s="58"/>
      <c r="B122" s="51"/>
      <c r="C122" s="4" t="s">
        <v>43</v>
      </c>
      <c r="D122" s="5"/>
      <c r="E122" s="5"/>
      <c r="F122" s="5"/>
      <c r="G122" s="5"/>
      <c r="H122" s="23"/>
      <c r="I122" s="23"/>
    </row>
    <row r="123" spans="1:9" x14ac:dyDescent="0.25">
      <c r="A123" s="58"/>
      <c r="B123" s="51"/>
      <c r="C123" s="4" t="s">
        <v>93</v>
      </c>
      <c r="D123" s="5">
        <f>D131+D138</f>
        <v>48000</v>
      </c>
      <c r="E123" s="5">
        <f>E131+E138</f>
        <v>0</v>
      </c>
      <c r="F123" s="5">
        <f>F131+F138</f>
        <v>14337</v>
      </c>
      <c r="G123" s="5">
        <f>G131+G138</f>
        <v>0</v>
      </c>
      <c r="H123" s="23">
        <f t="shared" ref="H123" si="56">F123/D123</f>
        <v>0.29868749999999999</v>
      </c>
      <c r="I123" s="23">
        <v>0</v>
      </c>
    </row>
    <row r="124" spans="1:9" ht="36" x14ac:dyDescent="0.25">
      <c r="A124" s="58"/>
      <c r="B124" s="51"/>
      <c r="C124" s="4" t="s">
        <v>45</v>
      </c>
      <c r="D124" s="5"/>
      <c r="E124" s="5"/>
      <c r="F124" s="5"/>
      <c r="G124" s="5"/>
      <c r="H124" s="24"/>
      <c r="I124" s="24"/>
    </row>
    <row r="125" spans="1:9" x14ac:dyDescent="0.25">
      <c r="A125" s="58"/>
      <c r="B125" s="51"/>
      <c r="C125" s="4" t="s">
        <v>46</v>
      </c>
      <c r="D125" s="5"/>
      <c r="E125" s="5"/>
      <c r="F125" s="5"/>
      <c r="G125" s="5"/>
      <c r="H125" s="24"/>
      <c r="I125" s="24"/>
    </row>
    <row r="126" spans="1:9" x14ac:dyDescent="0.25">
      <c r="A126" s="58"/>
      <c r="B126" s="51"/>
      <c r="C126" s="4" t="s">
        <v>94</v>
      </c>
      <c r="D126" s="5"/>
      <c r="E126" s="5"/>
      <c r="F126" s="5"/>
      <c r="G126" s="5"/>
      <c r="H126" s="24"/>
      <c r="I126" s="24"/>
    </row>
    <row r="127" spans="1:9" x14ac:dyDescent="0.25">
      <c r="A127" s="58"/>
      <c r="B127" s="56" t="s">
        <v>8</v>
      </c>
      <c r="C127" s="57"/>
      <c r="D127" s="57"/>
      <c r="E127" s="57"/>
      <c r="F127" s="57"/>
      <c r="G127" s="57"/>
      <c r="H127" s="57"/>
      <c r="I127" s="57"/>
    </row>
    <row r="128" spans="1:9" x14ac:dyDescent="0.25">
      <c r="A128" s="58"/>
      <c r="B128" s="51" t="s">
        <v>103</v>
      </c>
      <c r="C128" s="2" t="s">
        <v>6</v>
      </c>
      <c r="D128" s="3">
        <f>SUM(D129,D131,D133,D134)</f>
        <v>15571.8</v>
      </c>
      <c r="E128" s="3">
        <f>SUM(E129,E131,E133,E134)</f>
        <v>15024</v>
      </c>
      <c r="F128" s="3">
        <f>SUM(F129,F131,F133,F134)</f>
        <v>9558</v>
      </c>
      <c r="G128" s="3">
        <f>G129</f>
        <v>5382.3</v>
      </c>
      <c r="H128" s="24">
        <f>F128/D128</f>
        <v>0.61380187261588259</v>
      </c>
      <c r="I128" s="24">
        <f>F128/E128</f>
        <v>0.63618210862619806</v>
      </c>
    </row>
    <row r="129" spans="1:9" ht="17.25" customHeight="1" x14ac:dyDescent="0.25">
      <c r="A129" s="58"/>
      <c r="B129" s="51"/>
      <c r="C129" s="4" t="s">
        <v>7</v>
      </c>
      <c r="D129" s="5">
        <v>15571.8</v>
      </c>
      <c r="E129" s="5">
        <v>15024</v>
      </c>
      <c r="F129" s="5">
        <v>9558</v>
      </c>
      <c r="G129" s="5">
        <v>5382.3</v>
      </c>
      <c r="H129" s="23">
        <f>F129/D129</f>
        <v>0.61380187261588259</v>
      </c>
      <c r="I129" s="23">
        <f>F129/E129</f>
        <v>0.63618210862619806</v>
      </c>
    </row>
    <row r="130" spans="1:9" ht="25.5" customHeight="1" x14ac:dyDescent="0.25">
      <c r="A130" s="58"/>
      <c r="B130" s="51"/>
      <c r="C130" s="4" t="s">
        <v>43</v>
      </c>
      <c r="D130" s="5"/>
      <c r="E130" s="5"/>
      <c r="F130" s="5"/>
      <c r="G130" s="5"/>
      <c r="H130" s="23"/>
      <c r="I130" s="23"/>
    </row>
    <row r="131" spans="1:9" x14ac:dyDescent="0.25">
      <c r="A131" s="58"/>
      <c r="B131" s="51"/>
      <c r="C131" s="4" t="s">
        <v>93</v>
      </c>
      <c r="D131" s="5"/>
      <c r="E131" s="5"/>
      <c r="F131" s="5"/>
      <c r="G131" s="5"/>
      <c r="H131" s="23"/>
      <c r="I131" s="23"/>
    </row>
    <row r="132" spans="1:9" ht="36" x14ac:dyDescent="0.25">
      <c r="A132" s="58"/>
      <c r="B132" s="51"/>
      <c r="C132" s="4" t="s">
        <v>45</v>
      </c>
      <c r="D132" s="5"/>
      <c r="E132" s="5"/>
      <c r="F132" s="5"/>
      <c r="G132" s="5"/>
      <c r="H132" s="24"/>
      <c r="I132" s="24"/>
    </row>
    <row r="133" spans="1:9" x14ac:dyDescent="0.25">
      <c r="A133" s="58"/>
      <c r="B133" s="51"/>
      <c r="C133" s="4" t="s">
        <v>46</v>
      </c>
      <c r="D133" s="5"/>
      <c r="E133" s="5"/>
      <c r="F133" s="5"/>
      <c r="G133" s="5"/>
      <c r="H133" s="24"/>
      <c r="I133" s="24"/>
    </row>
    <row r="134" spans="1:9" x14ac:dyDescent="0.25">
      <c r="A134" s="58"/>
      <c r="B134" s="51"/>
      <c r="C134" s="4" t="s">
        <v>94</v>
      </c>
      <c r="D134" s="5"/>
      <c r="E134" s="5"/>
      <c r="F134" s="5"/>
      <c r="G134" s="5"/>
      <c r="H134" s="24"/>
      <c r="I134" s="24"/>
    </row>
    <row r="135" spans="1:9" x14ac:dyDescent="0.25">
      <c r="A135" s="58"/>
      <c r="B135" s="51" t="s">
        <v>116</v>
      </c>
      <c r="C135" s="2" t="s">
        <v>6</v>
      </c>
      <c r="D135" s="3">
        <f>SUM(D136,D138,D140,D141)</f>
        <v>48000</v>
      </c>
      <c r="E135" s="3">
        <f>SUM(E136,E138,E140,E141)</f>
        <v>0</v>
      </c>
      <c r="F135" s="3">
        <f>SUM(F136,F138,F140,F141)</f>
        <v>14337</v>
      </c>
      <c r="G135" s="3">
        <f>SUM(G136,G138,G140,G141)</f>
        <v>0</v>
      </c>
      <c r="H135" s="24">
        <f>F135/D135</f>
        <v>0.29868749999999999</v>
      </c>
      <c r="I135" s="24">
        <v>0</v>
      </c>
    </row>
    <row r="136" spans="1:9" ht="17.25" customHeight="1" x14ac:dyDescent="0.25">
      <c r="A136" s="58"/>
      <c r="B136" s="51"/>
      <c r="C136" s="4" t="s">
        <v>7</v>
      </c>
      <c r="D136" s="5"/>
      <c r="E136" s="5"/>
      <c r="F136" s="5"/>
      <c r="G136" s="5"/>
      <c r="H136" s="23"/>
      <c r="I136" s="23"/>
    </row>
    <row r="137" spans="1:9" ht="25.5" customHeight="1" x14ac:dyDescent="0.25">
      <c r="A137" s="58"/>
      <c r="B137" s="51"/>
      <c r="C137" s="4" t="s">
        <v>43</v>
      </c>
      <c r="D137" s="5"/>
      <c r="E137" s="5"/>
      <c r="F137" s="5"/>
      <c r="G137" s="5"/>
      <c r="H137" s="23"/>
      <c r="I137" s="23"/>
    </row>
    <row r="138" spans="1:9" x14ac:dyDescent="0.25">
      <c r="A138" s="58"/>
      <c r="B138" s="51"/>
      <c r="C138" s="4" t="s">
        <v>93</v>
      </c>
      <c r="D138" s="5">
        <v>48000</v>
      </c>
      <c r="E138" s="5">
        <v>0</v>
      </c>
      <c r="F138" s="5">
        <v>14337</v>
      </c>
      <c r="G138" s="5">
        <v>0</v>
      </c>
      <c r="H138" s="23">
        <f t="shared" ref="H138" si="57">F138/D138</f>
        <v>0.29868749999999999</v>
      </c>
      <c r="I138" s="23">
        <v>0</v>
      </c>
    </row>
    <row r="139" spans="1:9" ht="36" x14ac:dyDescent="0.25">
      <c r="A139" s="58"/>
      <c r="B139" s="51"/>
      <c r="C139" s="4" t="s">
        <v>45</v>
      </c>
      <c r="D139" s="5"/>
      <c r="E139" s="5"/>
      <c r="F139" s="5"/>
      <c r="G139" s="5"/>
      <c r="H139" s="24"/>
      <c r="I139" s="24"/>
    </row>
    <row r="140" spans="1:9" x14ac:dyDescent="0.25">
      <c r="A140" s="58"/>
      <c r="B140" s="51"/>
      <c r="C140" s="4" t="s">
        <v>46</v>
      </c>
      <c r="D140" s="5"/>
      <c r="E140" s="5"/>
      <c r="F140" s="5"/>
      <c r="G140" s="5"/>
      <c r="H140" s="24"/>
      <c r="I140" s="24"/>
    </row>
    <row r="141" spans="1:9" x14ac:dyDescent="0.25">
      <c r="A141" s="59"/>
      <c r="B141" s="51"/>
      <c r="C141" s="4" t="s">
        <v>94</v>
      </c>
      <c r="D141" s="5"/>
      <c r="E141" s="5"/>
      <c r="F141" s="5"/>
      <c r="G141" s="5"/>
      <c r="H141" s="24"/>
      <c r="I141" s="24"/>
    </row>
    <row r="142" spans="1:9" x14ac:dyDescent="0.25">
      <c r="A142" s="8" t="s">
        <v>12</v>
      </c>
      <c r="B142" s="55" t="s">
        <v>118</v>
      </c>
      <c r="C142" s="2" t="s">
        <v>6</v>
      </c>
      <c r="D142" s="3">
        <f>SUM(D143,D145,D147,D148)</f>
        <v>3994332.8</v>
      </c>
      <c r="E142" s="3">
        <f>SUM(E143,E145,E147,E148)</f>
        <v>16519.8</v>
      </c>
      <c r="F142" s="3">
        <f>SUM(F143,F145,F147,F148)</f>
        <v>1502335.8</v>
      </c>
      <c r="G142" s="3">
        <f>SUM(G143,G145,G147,G148)</f>
        <v>0</v>
      </c>
      <c r="H142" s="24">
        <f>F142/D142</f>
        <v>0.37611683232804238</v>
      </c>
      <c r="I142" s="24">
        <f>F142/E142</f>
        <v>90.941524715795595</v>
      </c>
    </row>
    <row r="143" spans="1:9" ht="19.5" customHeight="1" x14ac:dyDescent="0.25">
      <c r="A143" s="61" t="s">
        <v>13</v>
      </c>
      <c r="B143" s="58"/>
      <c r="C143" s="4" t="s">
        <v>7</v>
      </c>
      <c r="D143" s="5">
        <f>D151+D158+D165+D172</f>
        <v>16519.8</v>
      </c>
      <c r="E143" s="5">
        <f t="shared" ref="E143:G143" si="58">E151+E158+E165+E172</f>
        <v>16519.8</v>
      </c>
      <c r="F143" s="5">
        <f t="shared" si="58"/>
        <v>2685.8</v>
      </c>
      <c r="G143" s="5">
        <f t="shared" si="58"/>
        <v>0</v>
      </c>
      <c r="H143" s="23">
        <f>F143/D143</f>
        <v>0.16258066078281821</v>
      </c>
      <c r="I143" s="23">
        <f>F143/E143</f>
        <v>0.16258066078281821</v>
      </c>
    </row>
    <row r="144" spans="1:9" ht="26.25" customHeight="1" x14ac:dyDescent="0.25">
      <c r="A144" s="61"/>
      <c r="B144" s="58"/>
      <c r="C144" s="4" t="s">
        <v>43</v>
      </c>
      <c r="D144" s="5"/>
      <c r="E144" s="5"/>
      <c r="F144" s="5"/>
      <c r="G144" s="5"/>
      <c r="H144" s="23"/>
      <c r="I144" s="23"/>
    </row>
    <row r="145" spans="1:9" x14ac:dyDescent="0.25">
      <c r="A145" s="61"/>
      <c r="B145" s="58"/>
      <c r="C145" s="4" t="s">
        <v>93</v>
      </c>
      <c r="D145" s="5">
        <f t="shared" ref="D145:G148" si="59">D153+D160+D167+D174</f>
        <v>430290</v>
      </c>
      <c r="E145" s="5">
        <f t="shared" si="59"/>
        <v>0</v>
      </c>
      <c r="F145" s="5">
        <f t="shared" si="59"/>
        <v>1332150</v>
      </c>
      <c r="G145" s="5">
        <f t="shared" si="59"/>
        <v>0</v>
      </c>
      <c r="H145" s="23">
        <f t="shared" ref="H145:H148" si="60">F145/D145</f>
        <v>3.0959352994492089</v>
      </c>
      <c r="I145" s="23">
        <v>0</v>
      </c>
    </row>
    <row r="146" spans="1:9" ht="36" x14ac:dyDescent="0.25">
      <c r="A146" s="61"/>
      <c r="B146" s="58"/>
      <c r="C146" s="4" t="s">
        <v>45</v>
      </c>
      <c r="D146" s="5"/>
      <c r="E146" s="5"/>
      <c r="F146" s="5"/>
      <c r="G146" s="5"/>
      <c r="H146" s="23"/>
      <c r="I146" s="23"/>
    </row>
    <row r="147" spans="1:9" x14ac:dyDescent="0.25">
      <c r="A147" s="61"/>
      <c r="B147" s="58"/>
      <c r="C147" s="4" t="s">
        <v>46</v>
      </c>
      <c r="D147" s="5"/>
      <c r="E147" s="5"/>
      <c r="F147" s="5"/>
      <c r="G147" s="5"/>
      <c r="H147" s="23"/>
      <c r="I147" s="23"/>
    </row>
    <row r="148" spans="1:9" x14ac:dyDescent="0.25">
      <c r="A148" s="61"/>
      <c r="B148" s="59"/>
      <c r="C148" s="4" t="s">
        <v>94</v>
      </c>
      <c r="D148" s="5">
        <f t="shared" si="59"/>
        <v>3547523</v>
      </c>
      <c r="E148" s="5">
        <f t="shared" si="59"/>
        <v>0</v>
      </c>
      <c r="F148" s="5">
        <f t="shared" si="59"/>
        <v>167500</v>
      </c>
      <c r="G148" s="5">
        <f t="shared" si="59"/>
        <v>0</v>
      </c>
      <c r="H148" s="23">
        <f t="shared" si="60"/>
        <v>4.7216043419591638E-2</v>
      </c>
      <c r="I148" s="23"/>
    </row>
    <row r="149" spans="1:9" x14ac:dyDescent="0.25">
      <c r="A149" s="61"/>
      <c r="B149" s="56" t="s">
        <v>8</v>
      </c>
      <c r="C149" s="57"/>
      <c r="D149" s="57"/>
      <c r="E149" s="57"/>
      <c r="F149" s="57"/>
      <c r="G149" s="57"/>
      <c r="H149" s="57"/>
      <c r="I149" s="57"/>
    </row>
    <row r="150" spans="1:9" x14ac:dyDescent="0.25">
      <c r="A150" s="61"/>
      <c r="B150" s="60" t="s">
        <v>5</v>
      </c>
      <c r="C150" s="2" t="s">
        <v>6</v>
      </c>
      <c r="D150" s="3">
        <f>SUM(D151,D153,D155,D156)</f>
        <v>16519.8</v>
      </c>
      <c r="E150" s="3">
        <f>SUM(E151,E153,E155,E156)</f>
        <v>16519.8</v>
      </c>
      <c r="F150" s="3">
        <f>SUM(F151,F153,F155,F156)</f>
        <v>2685.8</v>
      </c>
      <c r="G150" s="3">
        <f>SUM(G151,G153,G155,G156)</f>
        <v>0</v>
      </c>
      <c r="H150" s="24">
        <f>F150/D150</f>
        <v>0.16258066078281821</v>
      </c>
      <c r="I150" s="24">
        <f>F150/E150</f>
        <v>0.16258066078281821</v>
      </c>
    </row>
    <row r="151" spans="1:9" ht="19.5" customHeight="1" x14ac:dyDescent="0.25">
      <c r="A151" s="61"/>
      <c r="B151" s="61"/>
      <c r="C151" s="4" t="s">
        <v>7</v>
      </c>
      <c r="D151" s="5">
        <v>16519.8</v>
      </c>
      <c r="E151" s="5">
        <v>16519.8</v>
      </c>
      <c r="F151" s="5">
        <v>2685.8</v>
      </c>
      <c r="G151" s="5">
        <v>0</v>
      </c>
      <c r="H151" s="23">
        <f>F151/D151</f>
        <v>0.16258066078281821</v>
      </c>
      <c r="I151" s="23">
        <f>F151/E151</f>
        <v>0.16258066078281821</v>
      </c>
    </row>
    <row r="152" spans="1:9" ht="26.25" customHeight="1" x14ac:dyDescent="0.25">
      <c r="A152" s="61"/>
      <c r="B152" s="61"/>
      <c r="C152" s="4" t="s">
        <v>43</v>
      </c>
      <c r="D152" s="5"/>
      <c r="E152" s="5"/>
      <c r="F152" s="5"/>
      <c r="G152" s="5"/>
      <c r="H152" s="23"/>
      <c r="I152" s="23"/>
    </row>
    <row r="153" spans="1:9" x14ac:dyDescent="0.25">
      <c r="A153" s="61"/>
      <c r="B153" s="61"/>
      <c r="C153" s="4" t="s">
        <v>93</v>
      </c>
      <c r="D153" s="5"/>
      <c r="E153" s="5"/>
      <c r="F153" s="25"/>
      <c r="G153" s="5"/>
      <c r="H153" s="23"/>
      <c r="I153" s="23"/>
    </row>
    <row r="154" spans="1:9" ht="36" x14ac:dyDescent="0.25">
      <c r="A154" s="61"/>
      <c r="B154" s="61"/>
      <c r="C154" s="4" t="s">
        <v>45</v>
      </c>
      <c r="D154" s="5"/>
      <c r="E154" s="5"/>
      <c r="F154" s="5"/>
      <c r="G154" s="5"/>
      <c r="H154" s="23"/>
      <c r="I154" s="23"/>
    </row>
    <row r="155" spans="1:9" x14ac:dyDescent="0.25">
      <c r="A155" s="61"/>
      <c r="B155" s="61"/>
      <c r="C155" s="4" t="s">
        <v>46</v>
      </c>
      <c r="D155" s="5"/>
      <c r="E155" s="5"/>
      <c r="F155" s="5"/>
      <c r="G155" s="5"/>
      <c r="H155" s="23"/>
      <c r="I155" s="23"/>
    </row>
    <row r="156" spans="1:9" x14ac:dyDescent="0.25">
      <c r="A156" s="61"/>
      <c r="B156" s="62"/>
      <c r="C156" s="4" t="s">
        <v>94</v>
      </c>
      <c r="D156" s="5"/>
      <c r="E156" s="5"/>
      <c r="F156" s="5"/>
      <c r="G156" s="5"/>
      <c r="H156" s="23"/>
      <c r="I156" s="23"/>
    </row>
    <row r="157" spans="1:9" x14ac:dyDescent="0.25">
      <c r="A157" s="61"/>
      <c r="B157" s="55" t="s">
        <v>116</v>
      </c>
      <c r="C157" s="2" t="s">
        <v>6</v>
      </c>
      <c r="D157" s="3">
        <f>SUM(D158,D160,D162,D163)</f>
        <v>430290</v>
      </c>
      <c r="E157" s="3">
        <f>SUM(E158,E160,E162,E163)</f>
        <v>0</v>
      </c>
      <c r="F157" s="3">
        <f>SUM(F158,F160,F162,F163)</f>
        <v>1332150</v>
      </c>
      <c r="G157" s="3">
        <f>SUM(G158,G160,G162,G163)</f>
        <v>0</v>
      </c>
      <c r="H157" s="24">
        <f>F157/D157</f>
        <v>3.0959352994492089</v>
      </c>
      <c r="I157" s="24">
        <v>0</v>
      </c>
    </row>
    <row r="158" spans="1:9" ht="19.5" customHeight="1" x14ac:dyDescent="0.25">
      <c r="A158" s="61"/>
      <c r="B158" s="58"/>
      <c r="C158" s="4" t="s">
        <v>7</v>
      </c>
      <c r="D158" s="5"/>
      <c r="E158" s="5"/>
      <c r="F158" s="5"/>
      <c r="G158" s="5"/>
      <c r="H158" s="23"/>
      <c r="I158" s="23"/>
    </row>
    <row r="159" spans="1:9" ht="26.25" customHeight="1" x14ac:dyDescent="0.25">
      <c r="A159" s="61"/>
      <c r="B159" s="58"/>
      <c r="C159" s="4" t="s">
        <v>43</v>
      </c>
      <c r="D159" s="5"/>
      <c r="E159" s="5"/>
      <c r="F159" s="5"/>
      <c r="G159" s="5"/>
      <c r="H159" s="23"/>
      <c r="I159" s="23"/>
    </row>
    <row r="160" spans="1:9" x14ac:dyDescent="0.25">
      <c r="A160" s="61"/>
      <c r="B160" s="58"/>
      <c r="C160" s="4" t="s">
        <v>93</v>
      </c>
      <c r="D160" s="5">
        <v>430290</v>
      </c>
      <c r="E160" s="5">
        <v>0</v>
      </c>
      <c r="F160" s="25">
        <v>1332150</v>
      </c>
      <c r="G160" s="5">
        <v>0</v>
      </c>
      <c r="H160" s="23">
        <f t="shared" ref="H160" si="61">F160/D160</f>
        <v>3.0959352994492089</v>
      </c>
      <c r="I160" s="23">
        <v>0</v>
      </c>
    </row>
    <row r="161" spans="1:9" ht="36" x14ac:dyDescent="0.25">
      <c r="A161" s="61"/>
      <c r="B161" s="58"/>
      <c r="C161" s="4" t="s">
        <v>45</v>
      </c>
      <c r="D161" s="5"/>
      <c r="E161" s="5"/>
      <c r="F161" s="5"/>
      <c r="G161" s="5"/>
      <c r="H161" s="23"/>
      <c r="I161" s="23"/>
    </row>
    <row r="162" spans="1:9" x14ac:dyDescent="0.25">
      <c r="A162" s="61"/>
      <c r="B162" s="58"/>
      <c r="C162" s="4" t="s">
        <v>46</v>
      </c>
      <c r="D162" s="5"/>
      <c r="E162" s="5"/>
      <c r="F162" s="5"/>
      <c r="G162" s="5"/>
      <c r="H162" s="23"/>
      <c r="I162" s="23"/>
    </row>
    <row r="163" spans="1:9" x14ac:dyDescent="0.25">
      <c r="A163" s="61"/>
      <c r="B163" s="59"/>
      <c r="C163" s="4" t="s">
        <v>94</v>
      </c>
      <c r="D163" s="5"/>
      <c r="E163" s="5"/>
      <c r="F163" s="5"/>
      <c r="G163" s="5"/>
      <c r="H163" s="23"/>
      <c r="I163" s="23"/>
    </row>
    <row r="164" spans="1:9" x14ac:dyDescent="0.25">
      <c r="A164" s="61"/>
      <c r="B164" s="55" t="s">
        <v>119</v>
      </c>
      <c r="C164" s="2" t="s">
        <v>6</v>
      </c>
      <c r="D164" s="3">
        <f>SUM(D165,D167,D169,D170)</f>
        <v>3000000</v>
      </c>
      <c r="E164" s="3">
        <f>SUM(E165,E167,E169,E170)</f>
        <v>0</v>
      </c>
      <c r="F164" s="3">
        <f>SUM(F165,F167,F169,F170)</f>
        <v>167500</v>
      </c>
      <c r="G164" s="3">
        <f>SUM(G165,G167,G169,G170)</f>
        <v>0</v>
      </c>
      <c r="H164" s="24">
        <f>F164/D164</f>
        <v>5.5833333333333332E-2</v>
      </c>
      <c r="I164" s="24">
        <v>0</v>
      </c>
    </row>
    <row r="165" spans="1:9" ht="19.5" customHeight="1" x14ac:dyDescent="0.25">
      <c r="A165" s="61"/>
      <c r="B165" s="58"/>
      <c r="C165" s="4" t="s">
        <v>7</v>
      </c>
      <c r="D165" s="5"/>
      <c r="E165" s="5"/>
      <c r="F165" s="5"/>
      <c r="G165" s="5"/>
      <c r="H165" s="23"/>
      <c r="I165" s="23"/>
    </row>
    <row r="166" spans="1:9" ht="26.25" customHeight="1" x14ac:dyDescent="0.25">
      <c r="A166" s="61"/>
      <c r="B166" s="58"/>
      <c r="C166" s="4" t="s">
        <v>43</v>
      </c>
      <c r="D166" s="5"/>
      <c r="E166" s="5"/>
      <c r="F166" s="5"/>
      <c r="G166" s="5"/>
      <c r="H166" s="23"/>
      <c r="I166" s="23"/>
    </row>
    <row r="167" spans="1:9" x14ac:dyDescent="0.25">
      <c r="A167" s="61"/>
      <c r="B167" s="58"/>
      <c r="C167" s="4" t="s">
        <v>93</v>
      </c>
      <c r="D167" s="5"/>
      <c r="E167" s="5"/>
      <c r="F167" s="25"/>
      <c r="G167" s="5"/>
      <c r="H167" s="23"/>
      <c r="I167" s="23"/>
    </row>
    <row r="168" spans="1:9" ht="36" x14ac:dyDescent="0.25">
      <c r="A168" s="61"/>
      <c r="B168" s="58"/>
      <c r="C168" s="4" t="s">
        <v>45</v>
      </c>
      <c r="D168" s="5"/>
      <c r="E168" s="5"/>
      <c r="F168" s="5"/>
      <c r="G168" s="5"/>
      <c r="H168" s="23"/>
      <c r="I168" s="23"/>
    </row>
    <row r="169" spans="1:9" x14ac:dyDescent="0.25">
      <c r="A169" s="61"/>
      <c r="B169" s="58"/>
      <c r="C169" s="4" t="s">
        <v>46</v>
      </c>
      <c r="D169" s="5"/>
      <c r="E169" s="5"/>
      <c r="F169" s="5"/>
      <c r="G169" s="5"/>
      <c r="H169" s="23"/>
      <c r="I169" s="23"/>
    </row>
    <row r="170" spans="1:9" x14ac:dyDescent="0.25">
      <c r="A170" s="61"/>
      <c r="B170" s="59"/>
      <c r="C170" s="4" t="s">
        <v>94</v>
      </c>
      <c r="D170" s="5">
        <v>3000000</v>
      </c>
      <c r="E170" s="5">
        <v>0</v>
      </c>
      <c r="F170" s="5">
        <v>167500</v>
      </c>
      <c r="G170" s="5">
        <v>0</v>
      </c>
      <c r="H170" s="23">
        <f t="shared" ref="H170" si="62">F170/D170</f>
        <v>5.5833333333333332E-2</v>
      </c>
      <c r="I170" s="23">
        <v>0</v>
      </c>
    </row>
    <row r="171" spans="1:9" x14ac:dyDescent="0.25">
      <c r="A171" s="61"/>
      <c r="B171" s="55" t="s">
        <v>120</v>
      </c>
      <c r="C171" s="2" t="s">
        <v>6</v>
      </c>
      <c r="D171" s="3">
        <f>SUM(D172,D174,D176,D177)</f>
        <v>547523</v>
      </c>
      <c r="E171" s="3">
        <f>SUM(E172,E174,E176,E177)</f>
        <v>0</v>
      </c>
      <c r="F171" s="3">
        <f>SUM(F172,F174,F176,F177)</f>
        <v>0</v>
      </c>
      <c r="G171" s="3">
        <f>SUM(G172,G174,G176,G177)</f>
        <v>0</v>
      </c>
      <c r="H171" s="24">
        <f>F171/D171</f>
        <v>0</v>
      </c>
      <c r="I171" s="24">
        <v>0</v>
      </c>
    </row>
    <row r="172" spans="1:9" ht="19.5" customHeight="1" x14ac:dyDescent="0.25">
      <c r="A172" s="61"/>
      <c r="B172" s="58"/>
      <c r="C172" s="4" t="s">
        <v>7</v>
      </c>
      <c r="D172" s="5"/>
      <c r="E172" s="5"/>
      <c r="F172" s="5"/>
      <c r="G172" s="5"/>
      <c r="H172" s="23"/>
      <c r="I172" s="23"/>
    </row>
    <row r="173" spans="1:9" ht="26.25" customHeight="1" x14ac:dyDescent="0.25">
      <c r="A173" s="61"/>
      <c r="B173" s="58"/>
      <c r="C173" s="4" t="s">
        <v>43</v>
      </c>
      <c r="D173" s="5"/>
      <c r="E173" s="5"/>
      <c r="F173" s="5"/>
      <c r="G173" s="5"/>
      <c r="H173" s="23"/>
      <c r="I173" s="23"/>
    </row>
    <row r="174" spans="1:9" x14ac:dyDescent="0.25">
      <c r="A174" s="61"/>
      <c r="B174" s="58"/>
      <c r="C174" s="4" t="s">
        <v>93</v>
      </c>
      <c r="D174" s="5"/>
      <c r="E174" s="5"/>
      <c r="F174" s="25"/>
      <c r="G174" s="5"/>
      <c r="H174" s="23"/>
      <c r="I174" s="23"/>
    </row>
    <row r="175" spans="1:9" ht="36" x14ac:dyDescent="0.25">
      <c r="A175" s="61"/>
      <c r="B175" s="58"/>
      <c r="C175" s="4" t="s">
        <v>45</v>
      </c>
      <c r="D175" s="5"/>
      <c r="E175" s="5"/>
      <c r="F175" s="5"/>
      <c r="G175" s="5"/>
      <c r="H175" s="23"/>
      <c r="I175" s="23"/>
    </row>
    <row r="176" spans="1:9" x14ac:dyDescent="0.25">
      <c r="A176" s="61"/>
      <c r="B176" s="58"/>
      <c r="C176" s="4" t="s">
        <v>46</v>
      </c>
      <c r="D176" s="5"/>
      <c r="E176" s="5"/>
      <c r="F176" s="5"/>
      <c r="G176" s="5"/>
      <c r="H176" s="23"/>
      <c r="I176" s="23"/>
    </row>
    <row r="177" spans="1:9" x14ac:dyDescent="0.25">
      <c r="A177" s="62"/>
      <c r="B177" s="59"/>
      <c r="C177" s="4" t="s">
        <v>94</v>
      </c>
      <c r="D177" s="5">
        <v>547523</v>
      </c>
      <c r="E177" s="5">
        <v>0</v>
      </c>
      <c r="F177" s="5">
        <v>0</v>
      </c>
      <c r="G177" s="5">
        <v>0</v>
      </c>
      <c r="H177" s="23">
        <v>0</v>
      </c>
      <c r="I177" s="23">
        <v>0</v>
      </c>
    </row>
    <row r="178" spans="1:9" x14ac:dyDescent="0.25">
      <c r="A178" s="7" t="s">
        <v>14</v>
      </c>
      <c r="B178" s="65" t="s">
        <v>107</v>
      </c>
      <c r="C178" s="2" t="s">
        <v>6</v>
      </c>
      <c r="D178" s="3">
        <f>SUM(D179,D181,D183,D184)</f>
        <v>18580</v>
      </c>
      <c r="E178" s="3">
        <f>SUM(E179,E181,E183,E184)</f>
        <v>18488.8</v>
      </c>
      <c r="F178" s="3">
        <f>SUM(F179,F181,F183,F184)</f>
        <v>18450.899999999998</v>
      </c>
      <c r="G178" s="3">
        <f>SUM(G179,G181,G183,G184)</f>
        <v>0</v>
      </c>
      <c r="H178" s="24">
        <f>F178/D178</f>
        <v>0.99305166846071036</v>
      </c>
      <c r="I178" s="24">
        <f>F178/E178</f>
        <v>0.99795011033706882</v>
      </c>
    </row>
    <row r="179" spans="1:9" ht="20.25" customHeight="1" x14ac:dyDescent="0.25">
      <c r="A179" s="46" t="s">
        <v>15</v>
      </c>
      <c r="B179" s="66"/>
      <c r="C179" s="4" t="s">
        <v>7</v>
      </c>
      <c r="D179" s="5">
        <f>SUM(D187,D194)</f>
        <v>18580</v>
      </c>
      <c r="E179" s="5">
        <f t="shared" ref="E179:G179" si="63">SUM(E187,E194)</f>
        <v>18488.8</v>
      </c>
      <c r="F179" s="5">
        <f t="shared" si="63"/>
        <v>18450.899999999998</v>
      </c>
      <c r="G179" s="5">
        <f t="shared" si="63"/>
        <v>0</v>
      </c>
      <c r="H179" s="23">
        <f>F179/D179</f>
        <v>0.99305166846071036</v>
      </c>
      <c r="I179" s="23">
        <f>F179/E179</f>
        <v>0.99795011033706882</v>
      </c>
    </row>
    <row r="180" spans="1:9" ht="26.25" customHeight="1" x14ac:dyDescent="0.25">
      <c r="A180" s="46"/>
      <c r="B180" s="66"/>
      <c r="C180" s="4" t="s">
        <v>43</v>
      </c>
      <c r="D180" s="5"/>
      <c r="E180" s="5"/>
      <c r="F180" s="5"/>
      <c r="G180" s="5"/>
      <c r="H180" s="24"/>
      <c r="I180" s="24"/>
    </row>
    <row r="181" spans="1:9" x14ac:dyDescent="0.25">
      <c r="A181" s="46"/>
      <c r="B181" s="66"/>
      <c r="C181" s="4" t="s">
        <v>93</v>
      </c>
      <c r="D181" s="5"/>
      <c r="E181" s="5"/>
      <c r="F181" s="5"/>
      <c r="G181" s="5"/>
      <c r="H181" s="24"/>
      <c r="I181" s="24"/>
    </row>
    <row r="182" spans="1:9" ht="36" x14ac:dyDescent="0.25">
      <c r="A182" s="46"/>
      <c r="B182" s="66"/>
      <c r="C182" s="4" t="s">
        <v>45</v>
      </c>
      <c r="D182" s="5"/>
      <c r="E182" s="5"/>
      <c r="F182" s="5"/>
      <c r="G182" s="5"/>
      <c r="H182" s="24"/>
      <c r="I182" s="24"/>
    </row>
    <row r="183" spans="1:9" x14ac:dyDescent="0.25">
      <c r="A183" s="46"/>
      <c r="B183" s="66"/>
      <c r="C183" s="4" t="s">
        <v>46</v>
      </c>
      <c r="D183" s="5"/>
      <c r="E183" s="5"/>
      <c r="F183" s="5"/>
      <c r="G183" s="5"/>
      <c r="H183" s="24"/>
      <c r="I183" s="24"/>
    </row>
    <row r="184" spans="1:9" x14ac:dyDescent="0.25">
      <c r="A184" s="46"/>
      <c r="B184" s="66"/>
      <c r="C184" s="4" t="s">
        <v>94</v>
      </c>
      <c r="D184" s="5"/>
      <c r="E184" s="5"/>
      <c r="F184" s="5"/>
      <c r="G184" s="5"/>
      <c r="H184" s="24"/>
      <c r="I184" s="24"/>
    </row>
    <row r="185" spans="1:9" x14ac:dyDescent="0.25">
      <c r="A185" s="46"/>
      <c r="B185" s="56" t="s">
        <v>8</v>
      </c>
      <c r="C185" s="57"/>
      <c r="D185" s="57"/>
      <c r="E185" s="57"/>
      <c r="F185" s="57"/>
      <c r="G185" s="57"/>
      <c r="H185" s="57"/>
      <c r="I185" s="57"/>
    </row>
    <row r="186" spans="1:9" x14ac:dyDescent="0.25">
      <c r="A186" s="46"/>
      <c r="B186" s="54" t="s">
        <v>103</v>
      </c>
      <c r="C186" s="2" t="s">
        <v>6</v>
      </c>
      <c r="D186" s="3">
        <f>SUM(D187,D189,D191,D192)</f>
        <v>17580</v>
      </c>
      <c r="E186" s="3">
        <f t="shared" ref="E186" si="64">SUM(E187,E189,E191,E192)</f>
        <v>17546.8</v>
      </c>
      <c r="F186" s="3">
        <f t="shared" ref="F186" si="65">SUM(F187,F189,F191,F192)</f>
        <v>17546.8</v>
      </c>
      <c r="G186" s="3">
        <f t="shared" ref="G186" si="66">SUM(G187,G189,G191,G192)</f>
        <v>0</v>
      </c>
      <c r="H186" s="24">
        <f>F186/D186</f>
        <v>0.9981114903299203</v>
      </c>
      <c r="I186" s="24">
        <f>F186/E186</f>
        <v>1</v>
      </c>
    </row>
    <row r="187" spans="1:9" x14ac:dyDescent="0.25">
      <c r="A187" s="46"/>
      <c r="B187" s="51"/>
      <c r="C187" s="4" t="s">
        <v>7</v>
      </c>
      <c r="D187" s="5">
        <v>17580</v>
      </c>
      <c r="E187" s="5">
        <v>17546.8</v>
      </c>
      <c r="F187" s="5">
        <v>17546.8</v>
      </c>
      <c r="G187" s="5">
        <v>0</v>
      </c>
      <c r="H187" s="23">
        <f t="shared" ref="H187:H194" si="67">F187/D187</f>
        <v>0.9981114903299203</v>
      </c>
      <c r="I187" s="23">
        <f t="shared" ref="I187" si="68">F187/E187</f>
        <v>1</v>
      </c>
    </row>
    <row r="188" spans="1:9" ht="24" x14ac:dyDescent="0.25">
      <c r="A188" s="46"/>
      <c r="B188" s="51"/>
      <c r="C188" s="4" t="s">
        <v>43</v>
      </c>
      <c r="D188" s="5"/>
      <c r="E188" s="5"/>
      <c r="F188" s="5"/>
      <c r="G188" s="5"/>
      <c r="H188" s="23"/>
      <c r="I188" s="23"/>
    </row>
    <row r="189" spans="1:9" x14ac:dyDescent="0.25">
      <c r="A189" s="46"/>
      <c r="B189" s="51"/>
      <c r="C189" s="4" t="s">
        <v>93</v>
      </c>
      <c r="D189" s="5"/>
      <c r="E189" s="5"/>
      <c r="F189" s="5"/>
      <c r="G189" s="5"/>
      <c r="H189" s="23"/>
      <c r="I189" s="23"/>
    </row>
    <row r="190" spans="1:9" ht="36" x14ac:dyDescent="0.25">
      <c r="A190" s="46"/>
      <c r="B190" s="51"/>
      <c r="C190" s="4" t="s">
        <v>45</v>
      </c>
      <c r="D190" s="5"/>
      <c r="E190" s="5"/>
      <c r="F190" s="5"/>
      <c r="G190" s="5"/>
      <c r="H190" s="23"/>
      <c r="I190" s="23"/>
    </row>
    <row r="191" spans="1:9" x14ac:dyDescent="0.25">
      <c r="A191" s="46"/>
      <c r="B191" s="51"/>
      <c r="C191" s="4" t="s">
        <v>46</v>
      </c>
      <c r="D191" s="5"/>
      <c r="E191" s="5"/>
      <c r="F191" s="5"/>
      <c r="G191" s="5"/>
      <c r="H191" s="23"/>
      <c r="I191" s="23"/>
    </row>
    <row r="192" spans="1:9" x14ac:dyDescent="0.25">
      <c r="A192" s="46"/>
      <c r="B192" s="51"/>
      <c r="C192" s="4" t="s">
        <v>94</v>
      </c>
      <c r="D192" s="5"/>
      <c r="E192" s="5"/>
      <c r="F192" s="5"/>
      <c r="G192" s="5"/>
      <c r="H192" s="23"/>
      <c r="I192" s="23"/>
    </row>
    <row r="193" spans="1:9" x14ac:dyDescent="0.25">
      <c r="A193" s="46"/>
      <c r="B193" s="51" t="s">
        <v>117</v>
      </c>
      <c r="C193" s="2" t="s">
        <v>6</v>
      </c>
      <c r="D193" s="3">
        <f>SUM(D194,D196,D198,D199)</f>
        <v>1000</v>
      </c>
      <c r="E193" s="3">
        <f t="shared" ref="E193" si="69">SUM(E194,E196,E198,E199)</f>
        <v>942</v>
      </c>
      <c r="F193" s="3">
        <f t="shared" ref="F193" si="70">SUM(F194,F196,F198,F199)</f>
        <v>904.1</v>
      </c>
      <c r="G193" s="3">
        <f t="shared" ref="G193" si="71">SUM(G194,G196,G198,G199)</f>
        <v>0</v>
      </c>
      <c r="H193" s="24">
        <f t="shared" si="67"/>
        <v>0.90410000000000001</v>
      </c>
      <c r="I193" s="24">
        <f>F193/E193</f>
        <v>0.95976645435244168</v>
      </c>
    </row>
    <row r="194" spans="1:9" x14ac:dyDescent="0.25">
      <c r="A194" s="46"/>
      <c r="B194" s="51"/>
      <c r="C194" s="4" t="s">
        <v>7</v>
      </c>
      <c r="D194" s="5">
        <v>1000</v>
      </c>
      <c r="E194" s="5">
        <v>942</v>
      </c>
      <c r="F194" s="5">
        <v>904.1</v>
      </c>
      <c r="G194" s="5">
        <v>0</v>
      </c>
      <c r="H194" s="23">
        <f t="shared" si="67"/>
        <v>0.90410000000000001</v>
      </c>
      <c r="I194" s="23">
        <f>F194/E194</f>
        <v>0.95976645435244168</v>
      </c>
    </row>
    <row r="195" spans="1:9" ht="24" x14ac:dyDescent="0.25">
      <c r="A195" s="46"/>
      <c r="B195" s="51"/>
      <c r="C195" s="4" t="s">
        <v>43</v>
      </c>
      <c r="D195" s="5"/>
      <c r="E195" s="5"/>
      <c r="F195" s="5"/>
      <c r="G195" s="5"/>
      <c r="H195" s="23"/>
      <c r="I195" s="23"/>
    </row>
    <row r="196" spans="1:9" x14ac:dyDescent="0.25">
      <c r="A196" s="46"/>
      <c r="B196" s="51"/>
      <c r="C196" s="4" t="s">
        <v>93</v>
      </c>
      <c r="D196" s="5"/>
      <c r="E196" s="5"/>
      <c r="F196" s="5"/>
      <c r="G196" s="5"/>
      <c r="H196" s="23"/>
      <c r="I196" s="23"/>
    </row>
    <row r="197" spans="1:9" ht="36" x14ac:dyDescent="0.25">
      <c r="A197" s="46"/>
      <c r="B197" s="51"/>
      <c r="C197" s="4" t="s">
        <v>45</v>
      </c>
      <c r="D197" s="5"/>
      <c r="E197" s="5"/>
      <c r="F197" s="5"/>
      <c r="G197" s="5"/>
      <c r="H197" s="23"/>
      <c r="I197" s="23"/>
    </row>
    <row r="198" spans="1:9" x14ac:dyDescent="0.25">
      <c r="A198" s="46"/>
      <c r="B198" s="51"/>
      <c r="C198" s="4" t="s">
        <v>46</v>
      </c>
      <c r="D198" s="5"/>
      <c r="E198" s="5"/>
      <c r="F198" s="5"/>
      <c r="G198" s="5"/>
      <c r="H198" s="23"/>
      <c r="I198" s="23"/>
    </row>
    <row r="199" spans="1:9" x14ac:dyDescent="0.25">
      <c r="A199" s="47"/>
      <c r="B199" s="51"/>
      <c r="C199" s="4" t="s">
        <v>94</v>
      </c>
      <c r="D199" s="5"/>
      <c r="E199" s="5"/>
      <c r="F199" s="5"/>
      <c r="G199" s="5"/>
      <c r="H199" s="23"/>
      <c r="I199" s="23"/>
    </row>
    <row r="200" spans="1:9" ht="15" customHeight="1" x14ac:dyDescent="0.25">
      <c r="A200" s="7" t="s">
        <v>16</v>
      </c>
      <c r="B200" s="55" t="s">
        <v>106</v>
      </c>
      <c r="C200" s="2" t="s">
        <v>6</v>
      </c>
      <c r="D200" s="3">
        <f>SUM(D201,D203,D205,D206)</f>
        <v>567704.5</v>
      </c>
      <c r="E200" s="3">
        <f>SUM(E201,E203,E205,E206)</f>
        <v>532498.29999999993</v>
      </c>
      <c r="F200" s="3">
        <f>SUM(F201,F203,F205,F206)</f>
        <v>450526.1</v>
      </c>
      <c r="G200" s="3">
        <f>SUM(G201,G203,G205,G206)</f>
        <v>335.6</v>
      </c>
      <c r="H200" s="24">
        <f>F200/D200</f>
        <v>0.79359261728592956</v>
      </c>
      <c r="I200" s="24">
        <f>F200/E200</f>
        <v>0.84606110479601537</v>
      </c>
    </row>
    <row r="201" spans="1:9" ht="18.75" customHeight="1" x14ac:dyDescent="0.25">
      <c r="A201" s="46" t="s">
        <v>17</v>
      </c>
      <c r="B201" s="58"/>
      <c r="C201" s="4" t="s">
        <v>7</v>
      </c>
      <c r="D201" s="5">
        <f>SUM(D209,D216)</f>
        <v>567704.5</v>
      </c>
      <c r="E201" s="5">
        <f t="shared" ref="E201:G201" si="72">SUM(E209,E216)</f>
        <v>532498.29999999993</v>
      </c>
      <c r="F201" s="5">
        <f t="shared" si="72"/>
        <v>450526.1</v>
      </c>
      <c r="G201" s="5">
        <f t="shared" si="72"/>
        <v>335.6</v>
      </c>
      <c r="H201" s="23">
        <f>F201/D201</f>
        <v>0.79359261728592956</v>
      </c>
      <c r="I201" s="23">
        <f>F201/E201</f>
        <v>0.84606110479601537</v>
      </c>
    </row>
    <row r="202" spans="1:9" ht="24.75" customHeight="1" x14ac:dyDescent="0.25">
      <c r="A202" s="46"/>
      <c r="B202" s="58"/>
      <c r="C202" s="4" t="s">
        <v>43</v>
      </c>
      <c r="D202" s="5"/>
      <c r="E202" s="5"/>
      <c r="F202" s="5"/>
      <c r="G202" s="5"/>
      <c r="H202" s="24"/>
      <c r="I202" s="24"/>
    </row>
    <row r="203" spans="1:9" x14ac:dyDescent="0.25">
      <c r="A203" s="46"/>
      <c r="B203" s="58"/>
      <c r="C203" s="4" t="s">
        <v>93</v>
      </c>
      <c r="D203" s="5"/>
      <c r="E203" s="5"/>
      <c r="F203" s="5"/>
      <c r="G203" s="5"/>
      <c r="H203" s="24"/>
      <c r="I203" s="24"/>
    </row>
    <row r="204" spans="1:9" ht="36" x14ac:dyDescent="0.25">
      <c r="A204" s="46"/>
      <c r="B204" s="58"/>
      <c r="C204" s="4" t="s">
        <v>45</v>
      </c>
      <c r="D204" s="5"/>
      <c r="E204" s="5"/>
      <c r="F204" s="5"/>
      <c r="G204" s="5"/>
      <c r="H204" s="24"/>
      <c r="I204" s="24"/>
    </row>
    <row r="205" spans="1:9" x14ac:dyDescent="0.25">
      <c r="A205" s="46"/>
      <c r="B205" s="58"/>
      <c r="C205" s="4" t="s">
        <v>46</v>
      </c>
      <c r="D205" s="5"/>
      <c r="E205" s="5"/>
      <c r="F205" s="5"/>
      <c r="G205" s="5"/>
      <c r="H205" s="24"/>
      <c r="I205" s="24"/>
    </row>
    <row r="206" spans="1:9" x14ac:dyDescent="0.25">
      <c r="A206" s="46"/>
      <c r="B206" s="59"/>
      <c r="C206" s="4" t="s">
        <v>94</v>
      </c>
      <c r="D206" s="5"/>
      <c r="E206" s="5"/>
      <c r="F206" s="5"/>
      <c r="G206" s="5"/>
      <c r="H206" s="24"/>
      <c r="I206" s="24"/>
    </row>
    <row r="207" spans="1:9" x14ac:dyDescent="0.25">
      <c r="A207" s="46"/>
      <c r="B207" s="56" t="s">
        <v>8</v>
      </c>
      <c r="C207" s="57"/>
      <c r="D207" s="57"/>
      <c r="E207" s="57"/>
      <c r="F207" s="57"/>
      <c r="G207" s="57"/>
      <c r="H207" s="57"/>
      <c r="I207" s="57"/>
    </row>
    <row r="208" spans="1:9" x14ac:dyDescent="0.25">
      <c r="A208" s="46"/>
      <c r="B208" s="54" t="s">
        <v>103</v>
      </c>
      <c r="C208" s="2" t="s">
        <v>6</v>
      </c>
      <c r="D208" s="3">
        <f>SUM(D209,D211,D213,D214)</f>
        <v>100478.9</v>
      </c>
      <c r="E208" s="3">
        <f t="shared" ref="E208" si="73">SUM(E209,E211,E213,E214)</f>
        <v>100314.7</v>
      </c>
      <c r="F208" s="3">
        <f t="shared" ref="F208" si="74">SUM(F209,F211,F213,F214)</f>
        <v>99979</v>
      </c>
      <c r="G208" s="3">
        <f t="shared" ref="G208" si="75">SUM(G209,G211,G213,G214)</f>
        <v>335.6</v>
      </c>
      <c r="H208" s="24">
        <f>F208/D208</f>
        <v>0.99502482610776999</v>
      </c>
      <c r="I208" s="24">
        <f>F208/E208</f>
        <v>0.99665353133688284</v>
      </c>
    </row>
    <row r="209" spans="1:9" x14ac:dyDescent="0.25">
      <c r="A209" s="46"/>
      <c r="B209" s="51"/>
      <c r="C209" s="4" t="s">
        <v>7</v>
      </c>
      <c r="D209" s="5">
        <v>100478.9</v>
      </c>
      <c r="E209" s="5">
        <v>100314.7</v>
      </c>
      <c r="F209" s="5">
        <v>99979</v>
      </c>
      <c r="G209" s="5">
        <v>335.6</v>
      </c>
      <c r="H209" s="23">
        <f t="shared" ref="H209:H216" si="76">F209/D209</f>
        <v>0.99502482610776999</v>
      </c>
      <c r="I209" s="23">
        <f t="shared" ref="I209" si="77">F209/E209</f>
        <v>0.99665353133688284</v>
      </c>
    </row>
    <row r="210" spans="1:9" ht="24" x14ac:dyDescent="0.25">
      <c r="A210" s="46"/>
      <c r="B210" s="51"/>
      <c r="C210" s="4" t="s">
        <v>43</v>
      </c>
      <c r="D210" s="5"/>
      <c r="E210" s="5"/>
      <c r="F210" s="5"/>
      <c r="G210" s="5"/>
      <c r="H210" s="23"/>
      <c r="I210" s="23"/>
    </row>
    <row r="211" spans="1:9" x14ac:dyDescent="0.25">
      <c r="A211" s="46"/>
      <c r="B211" s="51"/>
      <c r="C211" s="4" t="s">
        <v>93</v>
      </c>
      <c r="D211" s="5"/>
      <c r="E211" s="5"/>
      <c r="F211" s="5"/>
      <c r="G211" s="5"/>
      <c r="H211" s="23"/>
      <c r="I211" s="23"/>
    </row>
    <row r="212" spans="1:9" ht="36" x14ac:dyDescent="0.25">
      <c r="A212" s="46"/>
      <c r="B212" s="51"/>
      <c r="C212" s="4" t="s">
        <v>45</v>
      </c>
      <c r="D212" s="5"/>
      <c r="E212" s="5"/>
      <c r="F212" s="5"/>
      <c r="G212" s="5"/>
      <c r="H212" s="23"/>
      <c r="I212" s="23"/>
    </row>
    <row r="213" spans="1:9" x14ac:dyDescent="0.25">
      <c r="A213" s="46"/>
      <c r="B213" s="51"/>
      <c r="C213" s="4" t="s">
        <v>46</v>
      </c>
      <c r="D213" s="5"/>
      <c r="E213" s="5"/>
      <c r="F213" s="5"/>
      <c r="G213" s="5"/>
      <c r="H213" s="23"/>
      <c r="I213" s="23"/>
    </row>
    <row r="214" spans="1:9" x14ac:dyDescent="0.25">
      <c r="A214" s="46"/>
      <c r="B214" s="51"/>
      <c r="C214" s="4" t="s">
        <v>94</v>
      </c>
      <c r="D214" s="5"/>
      <c r="E214" s="5"/>
      <c r="F214" s="5"/>
      <c r="G214" s="5"/>
      <c r="H214" s="23"/>
      <c r="I214" s="23"/>
    </row>
    <row r="215" spans="1:9" x14ac:dyDescent="0.25">
      <c r="A215" s="46"/>
      <c r="B215" s="51" t="s">
        <v>117</v>
      </c>
      <c r="C215" s="2" t="s">
        <v>6</v>
      </c>
      <c r="D215" s="3">
        <f>SUM(D216,D218,D220,D221)</f>
        <v>467225.59999999998</v>
      </c>
      <c r="E215" s="3">
        <f t="shared" ref="E215" si="78">SUM(E216,E218,E220,E221)</f>
        <v>432183.6</v>
      </c>
      <c r="F215" s="3">
        <f t="shared" ref="F215" si="79">SUM(F216,F218,F220,F221)</f>
        <v>350547.1</v>
      </c>
      <c r="G215" s="3">
        <f t="shared" ref="G215" si="80">SUM(G216,G218,G220,G221)</f>
        <v>0</v>
      </c>
      <c r="H215" s="24">
        <f t="shared" si="76"/>
        <v>0.75027374356199661</v>
      </c>
      <c r="I215" s="24">
        <f>F215/E215</f>
        <v>0.81110689993789675</v>
      </c>
    </row>
    <row r="216" spans="1:9" x14ac:dyDescent="0.25">
      <c r="A216" s="46"/>
      <c r="B216" s="51"/>
      <c r="C216" s="4" t="s">
        <v>7</v>
      </c>
      <c r="D216" s="5">
        <v>467225.59999999998</v>
      </c>
      <c r="E216" s="5">
        <v>432183.6</v>
      </c>
      <c r="F216" s="5">
        <v>350547.1</v>
      </c>
      <c r="G216" s="5">
        <v>0</v>
      </c>
      <c r="H216" s="23">
        <f t="shared" si="76"/>
        <v>0.75027374356199661</v>
      </c>
      <c r="I216" s="23">
        <f>F216/E216</f>
        <v>0.81110689993789675</v>
      </c>
    </row>
    <row r="217" spans="1:9" ht="24" x14ac:dyDescent="0.25">
      <c r="A217" s="46"/>
      <c r="B217" s="51"/>
      <c r="C217" s="4" t="s">
        <v>43</v>
      </c>
      <c r="D217" s="5"/>
      <c r="E217" s="5"/>
      <c r="F217" s="5"/>
      <c r="G217" s="5"/>
      <c r="H217" s="23"/>
      <c r="I217" s="23"/>
    </row>
    <row r="218" spans="1:9" x14ac:dyDescent="0.25">
      <c r="A218" s="46"/>
      <c r="B218" s="51"/>
      <c r="C218" s="4" t="s">
        <v>93</v>
      </c>
      <c r="D218" s="5"/>
      <c r="E218" s="5"/>
      <c r="F218" s="5"/>
      <c r="G218" s="5"/>
      <c r="H218" s="23"/>
      <c r="I218" s="23"/>
    </row>
    <row r="219" spans="1:9" ht="36" x14ac:dyDescent="0.25">
      <c r="A219" s="46"/>
      <c r="B219" s="51"/>
      <c r="C219" s="4" t="s">
        <v>45</v>
      </c>
      <c r="D219" s="5"/>
      <c r="E219" s="5"/>
      <c r="F219" s="5"/>
      <c r="G219" s="5"/>
      <c r="H219" s="23"/>
      <c r="I219" s="23"/>
    </row>
    <row r="220" spans="1:9" x14ac:dyDescent="0.25">
      <c r="A220" s="46"/>
      <c r="B220" s="51"/>
      <c r="C220" s="4" t="s">
        <v>46</v>
      </c>
      <c r="D220" s="5"/>
      <c r="E220" s="5"/>
      <c r="F220" s="5"/>
      <c r="G220" s="5"/>
      <c r="H220" s="23"/>
      <c r="I220" s="23"/>
    </row>
    <row r="221" spans="1:9" x14ac:dyDescent="0.25">
      <c r="A221" s="47"/>
      <c r="B221" s="51"/>
      <c r="C221" s="4" t="s">
        <v>94</v>
      </c>
      <c r="D221" s="5"/>
      <c r="E221" s="5"/>
      <c r="F221" s="5"/>
      <c r="G221" s="5"/>
      <c r="H221" s="23"/>
      <c r="I221" s="23"/>
    </row>
    <row r="222" spans="1:9" ht="15" customHeight="1" x14ac:dyDescent="0.25">
      <c r="A222" s="7" t="s">
        <v>18</v>
      </c>
      <c r="B222" s="55" t="s">
        <v>106</v>
      </c>
      <c r="C222" s="2" t="s">
        <v>6</v>
      </c>
      <c r="D222" s="3">
        <f>SUM(D223,D225,D227,D228)</f>
        <v>449021.9</v>
      </c>
      <c r="E222" s="3">
        <f>SUM(E223,E225,E227,E228)</f>
        <v>447012.5</v>
      </c>
      <c r="F222" s="3">
        <f>SUM(F223,F225,F227,F228)</f>
        <v>399015.39999999997</v>
      </c>
      <c r="G222" s="3">
        <f>SUM(G223,G225,G227,G228)</f>
        <v>31721.7</v>
      </c>
      <c r="H222" s="24">
        <f>F222/D222</f>
        <v>0.888632380736886</v>
      </c>
      <c r="I222" s="24">
        <f>F222/E222</f>
        <v>0.89262693996252895</v>
      </c>
    </row>
    <row r="223" spans="1:9" ht="17.25" customHeight="1" x14ac:dyDescent="0.25">
      <c r="A223" s="46" t="s">
        <v>19</v>
      </c>
      <c r="B223" s="58"/>
      <c r="C223" s="4" t="s">
        <v>7</v>
      </c>
      <c r="D223" s="5">
        <f>D231+D238</f>
        <v>449021.9</v>
      </c>
      <c r="E223" s="5">
        <f t="shared" ref="E223:G223" si="81">E231+E238</f>
        <v>447012.5</v>
      </c>
      <c r="F223" s="5">
        <f t="shared" si="81"/>
        <v>399015.39999999997</v>
      </c>
      <c r="G223" s="5">
        <f t="shared" si="81"/>
        <v>31721.7</v>
      </c>
      <c r="H223" s="23">
        <f>F223/D223</f>
        <v>0.888632380736886</v>
      </c>
      <c r="I223" s="23">
        <f>F223/E223</f>
        <v>0.89262693996252895</v>
      </c>
    </row>
    <row r="224" spans="1:9" ht="24.75" customHeight="1" x14ac:dyDescent="0.25">
      <c r="A224" s="46"/>
      <c r="B224" s="58"/>
      <c r="C224" s="4" t="s">
        <v>43</v>
      </c>
      <c r="D224" s="5"/>
      <c r="E224" s="5"/>
      <c r="F224" s="5"/>
      <c r="G224" s="5"/>
      <c r="H224" s="24"/>
      <c r="I224" s="24"/>
    </row>
    <row r="225" spans="1:9" x14ac:dyDescent="0.25">
      <c r="A225" s="46"/>
      <c r="B225" s="58"/>
      <c r="C225" s="4" t="s">
        <v>93</v>
      </c>
      <c r="D225" s="5"/>
      <c r="E225" s="5"/>
      <c r="F225" s="5"/>
      <c r="G225" s="5"/>
      <c r="H225" s="24"/>
      <c r="I225" s="24"/>
    </row>
    <row r="226" spans="1:9" ht="36" x14ac:dyDescent="0.25">
      <c r="A226" s="46"/>
      <c r="B226" s="58"/>
      <c r="C226" s="4" t="s">
        <v>45</v>
      </c>
      <c r="D226" s="5"/>
      <c r="E226" s="5"/>
      <c r="F226" s="5"/>
      <c r="G226" s="5"/>
      <c r="H226" s="24"/>
      <c r="I226" s="24"/>
    </row>
    <row r="227" spans="1:9" x14ac:dyDescent="0.25">
      <c r="A227" s="46"/>
      <c r="B227" s="58"/>
      <c r="C227" s="4" t="s">
        <v>46</v>
      </c>
      <c r="D227" s="5"/>
      <c r="E227" s="5"/>
      <c r="F227" s="5"/>
      <c r="G227" s="5"/>
      <c r="H227" s="24"/>
      <c r="I227" s="24"/>
    </row>
    <row r="228" spans="1:9" x14ac:dyDescent="0.25">
      <c r="A228" s="46"/>
      <c r="B228" s="59"/>
      <c r="C228" s="4" t="s">
        <v>94</v>
      </c>
      <c r="D228" s="5"/>
      <c r="E228" s="5"/>
      <c r="F228" s="5"/>
      <c r="G228" s="5"/>
      <c r="H228" s="24"/>
      <c r="I228" s="24"/>
    </row>
    <row r="229" spans="1:9" x14ac:dyDescent="0.25">
      <c r="A229" s="46"/>
      <c r="B229" s="56" t="s">
        <v>8</v>
      </c>
      <c r="C229" s="57"/>
      <c r="D229" s="57"/>
      <c r="E229" s="57"/>
      <c r="F229" s="57"/>
      <c r="G229" s="57"/>
      <c r="H229" s="57"/>
      <c r="I229" s="57"/>
    </row>
    <row r="230" spans="1:9" x14ac:dyDescent="0.25">
      <c r="A230" s="46"/>
      <c r="B230" s="54" t="s">
        <v>103</v>
      </c>
      <c r="C230" s="2" t="s">
        <v>6</v>
      </c>
      <c r="D230" s="3">
        <f>SUM(D231,D233,D235,D236)</f>
        <v>348347.9</v>
      </c>
      <c r="E230" s="3">
        <f t="shared" ref="E230:G230" si="82">SUM(E231,E233,E235,E236)</f>
        <v>346238.5</v>
      </c>
      <c r="F230" s="3">
        <f t="shared" si="82"/>
        <v>314516.59999999998</v>
      </c>
      <c r="G230" s="3">
        <f t="shared" si="82"/>
        <v>31721.7</v>
      </c>
      <c r="H230" s="24">
        <f>F230/D230</f>
        <v>0.90288071206974396</v>
      </c>
      <c r="I230" s="24">
        <f>F230/E230</f>
        <v>0.90838136140261694</v>
      </c>
    </row>
    <row r="231" spans="1:9" x14ac:dyDescent="0.25">
      <c r="A231" s="46"/>
      <c r="B231" s="51"/>
      <c r="C231" s="4" t="s">
        <v>7</v>
      </c>
      <c r="D231" s="5">
        <v>348347.9</v>
      </c>
      <c r="E231" s="5">
        <v>346238.5</v>
      </c>
      <c r="F231" s="5">
        <v>314516.59999999998</v>
      </c>
      <c r="G231" s="5">
        <v>31721.7</v>
      </c>
      <c r="H231" s="23">
        <f t="shared" ref="H231:H238" si="83">F231/D231</f>
        <v>0.90288071206974396</v>
      </c>
      <c r="I231" s="23">
        <f t="shared" ref="I231" si="84">F231/E231</f>
        <v>0.90838136140261694</v>
      </c>
    </row>
    <row r="232" spans="1:9" ht="24" x14ac:dyDescent="0.25">
      <c r="A232" s="46"/>
      <c r="B232" s="51"/>
      <c r="C232" s="4" t="s">
        <v>43</v>
      </c>
      <c r="D232" s="5"/>
      <c r="E232" s="5"/>
      <c r="F232" s="5"/>
      <c r="G232" s="5"/>
      <c r="H232" s="23"/>
      <c r="I232" s="23"/>
    </row>
    <row r="233" spans="1:9" x14ac:dyDescent="0.25">
      <c r="A233" s="46"/>
      <c r="B233" s="51"/>
      <c r="C233" s="4" t="s">
        <v>93</v>
      </c>
      <c r="D233" s="5"/>
      <c r="E233" s="5"/>
      <c r="F233" s="5"/>
      <c r="G233" s="5"/>
      <c r="H233" s="23"/>
      <c r="I233" s="23"/>
    </row>
    <row r="234" spans="1:9" ht="36" x14ac:dyDescent="0.25">
      <c r="A234" s="46"/>
      <c r="B234" s="51"/>
      <c r="C234" s="4" t="s">
        <v>45</v>
      </c>
      <c r="D234" s="5"/>
      <c r="E234" s="5"/>
      <c r="F234" s="5"/>
      <c r="G234" s="5"/>
      <c r="H234" s="23"/>
      <c r="I234" s="23"/>
    </row>
    <row r="235" spans="1:9" x14ac:dyDescent="0.25">
      <c r="A235" s="46"/>
      <c r="B235" s="51"/>
      <c r="C235" s="4" t="s">
        <v>46</v>
      </c>
      <c r="D235" s="5"/>
      <c r="E235" s="5"/>
      <c r="F235" s="5"/>
      <c r="G235" s="5"/>
      <c r="H235" s="23"/>
      <c r="I235" s="23"/>
    </row>
    <row r="236" spans="1:9" x14ac:dyDescent="0.25">
      <c r="A236" s="46"/>
      <c r="B236" s="51"/>
      <c r="C236" s="4" t="s">
        <v>94</v>
      </c>
      <c r="D236" s="5"/>
      <c r="E236" s="5"/>
      <c r="F236" s="5"/>
      <c r="G236" s="5"/>
      <c r="H236" s="23"/>
      <c r="I236" s="23"/>
    </row>
    <row r="237" spans="1:9" x14ac:dyDescent="0.25">
      <c r="A237" s="46"/>
      <c r="B237" s="51" t="s">
        <v>117</v>
      </c>
      <c r="C237" s="2" t="s">
        <v>6</v>
      </c>
      <c r="D237" s="3">
        <f>SUM(D238,D240,D242,D243)</f>
        <v>100674</v>
      </c>
      <c r="E237" s="3">
        <f t="shared" ref="E237:G237" si="85">SUM(E238,E240,E242,E243)</f>
        <v>100774</v>
      </c>
      <c r="F237" s="3">
        <f t="shared" si="85"/>
        <v>84498.8</v>
      </c>
      <c r="G237" s="3">
        <f t="shared" si="85"/>
        <v>0</v>
      </c>
      <c r="H237" s="24">
        <f t="shared" si="83"/>
        <v>0.83933090966883206</v>
      </c>
      <c r="I237" s="24">
        <f>F237/E237</f>
        <v>0.83849802528429951</v>
      </c>
    </row>
    <row r="238" spans="1:9" x14ac:dyDescent="0.25">
      <c r="A238" s="46"/>
      <c r="B238" s="51"/>
      <c r="C238" s="4" t="s">
        <v>7</v>
      </c>
      <c r="D238" s="5">
        <v>100674</v>
      </c>
      <c r="E238" s="5">
        <v>100774</v>
      </c>
      <c r="F238" s="5">
        <v>84498.8</v>
      </c>
      <c r="G238" s="5">
        <v>0</v>
      </c>
      <c r="H238" s="23">
        <f t="shared" si="83"/>
        <v>0.83933090966883206</v>
      </c>
      <c r="I238" s="23">
        <f>F238/E238</f>
        <v>0.83849802528429951</v>
      </c>
    </row>
    <row r="239" spans="1:9" ht="24" x14ac:dyDescent="0.25">
      <c r="A239" s="46"/>
      <c r="B239" s="51"/>
      <c r="C239" s="4" t="s">
        <v>43</v>
      </c>
      <c r="D239" s="5"/>
      <c r="E239" s="5"/>
      <c r="F239" s="5"/>
      <c r="G239" s="5"/>
      <c r="H239" s="23"/>
      <c r="I239" s="23"/>
    </row>
    <row r="240" spans="1:9" x14ac:dyDescent="0.25">
      <c r="A240" s="46"/>
      <c r="B240" s="51"/>
      <c r="C240" s="4" t="s">
        <v>93</v>
      </c>
      <c r="D240" s="5"/>
      <c r="E240" s="5"/>
      <c r="F240" s="5"/>
      <c r="G240" s="5"/>
      <c r="H240" s="23"/>
      <c r="I240" s="23"/>
    </row>
    <row r="241" spans="1:9" ht="36" x14ac:dyDescent="0.25">
      <c r="A241" s="46"/>
      <c r="B241" s="51"/>
      <c r="C241" s="4" t="s">
        <v>45</v>
      </c>
      <c r="D241" s="5"/>
      <c r="E241" s="5"/>
      <c r="F241" s="5"/>
      <c r="G241" s="5"/>
      <c r="H241" s="23"/>
      <c r="I241" s="23"/>
    </row>
    <row r="242" spans="1:9" x14ac:dyDescent="0.25">
      <c r="A242" s="46"/>
      <c r="B242" s="51"/>
      <c r="C242" s="4" t="s">
        <v>46</v>
      </c>
      <c r="D242" s="5"/>
      <c r="E242" s="5"/>
      <c r="F242" s="5"/>
      <c r="G242" s="5"/>
      <c r="H242" s="23"/>
      <c r="I242" s="23"/>
    </row>
    <row r="243" spans="1:9" x14ac:dyDescent="0.25">
      <c r="A243" s="47"/>
      <c r="B243" s="51"/>
      <c r="C243" s="4" t="s">
        <v>94</v>
      </c>
      <c r="D243" s="5"/>
      <c r="E243" s="5"/>
      <c r="F243" s="5"/>
      <c r="G243" s="5"/>
      <c r="H243" s="23"/>
      <c r="I243" s="23"/>
    </row>
    <row r="244" spans="1:9" ht="15" customHeight="1" x14ac:dyDescent="0.25">
      <c r="A244" s="7" t="s">
        <v>25</v>
      </c>
      <c r="B244" s="55" t="s">
        <v>105</v>
      </c>
      <c r="C244" s="2" t="s">
        <v>6</v>
      </c>
      <c r="D244" s="3">
        <f>SUM(D245,D247,D249,D250)</f>
        <v>31955.3</v>
      </c>
      <c r="E244" s="3">
        <f>SUM(E245,E247,E249,E250)</f>
        <v>30035.1</v>
      </c>
      <c r="F244" s="3">
        <f>SUM(F245,F247,F249,F250)</f>
        <v>29768.2</v>
      </c>
      <c r="G244" s="3">
        <f>SUM(G245,G247,G249,G250)</f>
        <v>266.8</v>
      </c>
      <c r="H244" s="24">
        <f>F244/D244</f>
        <v>0.93155751940992582</v>
      </c>
      <c r="I244" s="24">
        <f>F244/E244</f>
        <v>0.9911137302689188</v>
      </c>
    </row>
    <row r="245" spans="1:9" ht="17.25" customHeight="1" x14ac:dyDescent="0.25">
      <c r="A245" s="58" t="s">
        <v>26</v>
      </c>
      <c r="B245" s="58"/>
      <c r="C245" s="4" t="s">
        <v>7</v>
      </c>
      <c r="D245" s="5">
        <v>31955.3</v>
      </c>
      <c r="E245" s="5">
        <v>30035.1</v>
      </c>
      <c r="F245" s="5">
        <v>29768.2</v>
      </c>
      <c r="G245" s="5">
        <v>266.8</v>
      </c>
      <c r="H245" s="23">
        <f>F245/D245</f>
        <v>0.93155751940992582</v>
      </c>
      <c r="I245" s="23">
        <f>F245/E245</f>
        <v>0.9911137302689188</v>
      </c>
    </row>
    <row r="246" spans="1:9" ht="28.5" customHeight="1" x14ac:dyDescent="0.25">
      <c r="A246" s="58"/>
      <c r="B246" s="58"/>
      <c r="C246" s="4" t="s">
        <v>43</v>
      </c>
      <c r="D246" s="5"/>
      <c r="E246" s="5"/>
      <c r="F246" s="5"/>
      <c r="G246" s="5"/>
      <c r="H246" s="24"/>
      <c r="I246" s="24"/>
    </row>
    <row r="247" spans="1:9" x14ac:dyDescent="0.25">
      <c r="A247" s="58"/>
      <c r="B247" s="58"/>
      <c r="C247" s="4" t="s">
        <v>93</v>
      </c>
      <c r="D247" s="5"/>
      <c r="E247" s="5"/>
      <c r="F247" s="5"/>
      <c r="G247" s="5"/>
      <c r="H247" s="24"/>
      <c r="I247" s="24"/>
    </row>
    <row r="248" spans="1:9" ht="36" x14ac:dyDescent="0.25">
      <c r="A248" s="58"/>
      <c r="B248" s="58"/>
      <c r="C248" s="4" t="s">
        <v>45</v>
      </c>
      <c r="D248" s="5"/>
      <c r="E248" s="5"/>
      <c r="F248" s="5"/>
      <c r="G248" s="5"/>
      <c r="H248" s="24"/>
      <c r="I248" s="24"/>
    </row>
    <row r="249" spans="1:9" x14ac:dyDescent="0.25">
      <c r="A249" s="58"/>
      <c r="B249" s="58"/>
      <c r="C249" s="4" t="s">
        <v>46</v>
      </c>
      <c r="D249" s="5"/>
      <c r="E249" s="5"/>
      <c r="F249" s="5"/>
      <c r="G249" s="5"/>
      <c r="H249" s="24"/>
      <c r="I249" s="24"/>
    </row>
    <row r="250" spans="1:9" ht="15" customHeight="1" x14ac:dyDescent="0.25">
      <c r="A250" s="59"/>
      <c r="B250" s="59"/>
      <c r="C250" s="4" t="s">
        <v>94</v>
      </c>
      <c r="D250" s="5"/>
      <c r="E250" s="5"/>
      <c r="F250" s="5"/>
      <c r="G250" s="5"/>
      <c r="H250" s="24"/>
      <c r="I250" s="24"/>
    </row>
    <row r="251" spans="1:9" x14ac:dyDescent="0.25">
      <c r="A251" s="7" t="s">
        <v>23</v>
      </c>
      <c r="B251" s="55" t="s">
        <v>104</v>
      </c>
      <c r="C251" s="2" t="s">
        <v>6</v>
      </c>
      <c r="D251" s="3">
        <f>SUM(D252,D254,D256,D257)</f>
        <v>478000</v>
      </c>
      <c r="E251" s="3">
        <f>SUM(E252,E254,E256,E257)</f>
        <v>0</v>
      </c>
      <c r="F251" s="3">
        <f>SUM(F252,F254,F256,F257)</f>
        <v>146927</v>
      </c>
      <c r="G251" s="3">
        <f>SUM(G252,G254,G256,G257)</f>
        <v>0</v>
      </c>
      <c r="H251" s="24">
        <f>F251/D251</f>
        <v>0.3073786610878661</v>
      </c>
      <c r="I251" s="24">
        <v>0</v>
      </c>
    </row>
    <row r="252" spans="1:9" ht="21" customHeight="1" x14ac:dyDescent="0.25">
      <c r="A252" s="58" t="s">
        <v>24</v>
      </c>
      <c r="B252" s="58"/>
      <c r="C252" s="4" t="s">
        <v>7</v>
      </c>
      <c r="D252" s="5"/>
      <c r="E252" s="5"/>
      <c r="F252" s="5"/>
      <c r="G252" s="5">
        <v>0</v>
      </c>
      <c r="H252" s="23"/>
      <c r="I252" s="23"/>
    </row>
    <row r="253" spans="1:9" ht="26.25" customHeight="1" x14ac:dyDescent="0.25">
      <c r="A253" s="58"/>
      <c r="B253" s="58"/>
      <c r="C253" s="4" t="s">
        <v>43</v>
      </c>
      <c r="D253" s="5"/>
      <c r="E253" s="5"/>
      <c r="F253" s="5"/>
      <c r="G253" s="5"/>
      <c r="H253" s="23"/>
      <c r="I253" s="23"/>
    </row>
    <row r="254" spans="1:9" x14ac:dyDescent="0.25">
      <c r="A254" s="58"/>
      <c r="B254" s="58"/>
      <c r="C254" s="4" t="s">
        <v>93</v>
      </c>
      <c r="D254" s="5"/>
      <c r="E254" s="5"/>
      <c r="F254" s="5"/>
      <c r="G254" s="5"/>
      <c r="H254" s="23"/>
      <c r="I254" s="23"/>
    </row>
    <row r="255" spans="1:9" ht="36" x14ac:dyDescent="0.25">
      <c r="A255" s="58"/>
      <c r="B255" s="58"/>
      <c r="C255" s="4" t="s">
        <v>45</v>
      </c>
      <c r="D255" s="5"/>
      <c r="E255" s="5"/>
      <c r="F255" s="5"/>
      <c r="G255" s="5"/>
      <c r="H255" s="23"/>
      <c r="I255" s="23"/>
    </row>
    <row r="256" spans="1:9" x14ac:dyDescent="0.25">
      <c r="A256" s="58"/>
      <c r="B256" s="58"/>
      <c r="C256" s="4" t="s">
        <v>46</v>
      </c>
      <c r="D256" s="5"/>
      <c r="E256" s="5"/>
      <c r="F256" s="5"/>
      <c r="G256" s="5"/>
      <c r="H256" s="23"/>
      <c r="I256" s="23"/>
    </row>
    <row r="257" spans="1:9" x14ac:dyDescent="0.25">
      <c r="A257" s="59"/>
      <c r="B257" s="59"/>
      <c r="C257" s="4" t="s">
        <v>94</v>
      </c>
      <c r="D257" s="5">
        <v>478000</v>
      </c>
      <c r="E257" s="5">
        <v>0</v>
      </c>
      <c r="F257" s="5">
        <v>146927</v>
      </c>
      <c r="G257" s="5">
        <v>0</v>
      </c>
      <c r="H257" s="23">
        <f t="shared" ref="H257" si="86">F257/D257</f>
        <v>0.3073786610878661</v>
      </c>
      <c r="I257" s="23">
        <v>0</v>
      </c>
    </row>
    <row r="258" spans="1:9" x14ac:dyDescent="0.25">
      <c r="A258" s="7" t="s">
        <v>133</v>
      </c>
      <c r="B258" s="55" t="s">
        <v>136</v>
      </c>
      <c r="C258" s="2" t="s">
        <v>6</v>
      </c>
      <c r="D258" s="3">
        <f>SUM(D259,D261,D263,D264)</f>
        <v>10</v>
      </c>
      <c r="E258" s="3">
        <f>SUM(E259,E261,E263,E264)</f>
        <v>10</v>
      </c>
      <c r="F258" s="3">
        <f>SUM(F259,F261,F263,F264)</f>
        <v>0</v>
      </c>
      <c r="G258" s="3">
        <f>SUM(G259,G261,G263,G264)</f>
        <v>0</v>
      </c>
      <c r="H258" s="24">
        <v>0</v>
      </c>
      <c r="I258" s="24">
        <v>0</v>
      </c>
    </row>
    <row r="259" spans="1:9" ht="21" customHeight="1" x14ac:dyDescent="0.25">
      <c r="A259" s="58" t="s">
        <v>144</v>
      </c>
      <c r="B259" s="58"/>
      <c r="C259" s="4" t="s">
        <v>7</v>
      </c>
      <c r="D259" s="5">
        <v>10</v>
      </c>
      <c r="E259" s="5">
        <v>10</v>
      </c>
      <c r="F259" s="5">
        <v>0</v>
      </c>
      <c r="G259" s="5">
        <v>0</v>
      </c>
      <c r="H259" s="23">
        <v>0</v>
      </c>
      <c r="I259" s="23">
        <v>0</v>
      </c>
    </row>
    <row r="260" spans="1:9" ht="26.25" customHeight="1" x14ac:dyDescent="0.25">
      <c r="A260" s="58"/>
      <c r="B260" s="58"/>
      <c r="C260" s="4" t="s">
        <v>43</v>
      </c>
      <c r="D260" s="5"/>
      <c r="E260" s="5"/>
      <c r="F260" s="5"/>
      <c r="G260" s="5"/>
      <c r="H260" s="23"/>
      <c r="I260" s="23"/>
    </row>
    <row r="261" spans="1:9" x14ac:dyDescent="0.25">
      <c r="A261" s="58"/>
      <c r="B261" s="58"/>
      <c r="C261" s="4" t="s">
        <v>93</v>
      </c>
      <c r="D261" s="5"/>
      <c r="E261" s="5"/>
      <c r="F261" s="5"/>
      <c r="G261" s="5"/>
      <c r="H261" s="23"/>
      <c r="I261" s="23"/>
    </row>
    <row r="262" spans="1:9" ht="36" x14ac:dyDescent="0.25">
      <c r="A262" s="58"/>
      <c r="B262" s="58"/>
      <c r="C262" s="4" t="s">
        <v>45</v>
      </c>
      <c r="D262" s="5"/>
      <c r="E262" s="5"/>
      <c r="F262" s="5"/>
      <c r="G262" s="5"/>
      <c r="H262" s="23"/>
      <c r="I262" s="23"/>
    </row>
    <row r="263" spans="1:9" x14ac:dyDescent="0.25">
      <c r="A263" s="58"/>
      <c r="B263" s="58"/>
      <c r="C263" s="4" t="s">
        <v>46</v>
      </c>
      <c r="D263" s="5"/>
      <c r="E263" s="5"/>
      <c r="F263" s="5"/>
      <c r="G263" s="5"/>
      <c r="H263" s="23"/>
      <c r="I263" s="23"/>
    </row>
    <row r="264" spans="1:9" x14ac:dyDescent="0.25">
      <c r="A264" s="59"/>
      <c r="B264" s="59"/>
      <c r="C264" s="4" t="s">
        <v>94</v>
      </c>
      <c r="D264" s="5"/>
      <c r="E264" s="5"/>
      <c r="F264" s="5"/>
      <c r="G264" s="5"/>
      <c r="H264" s="23"/>
      <c r="I264" s="23"/>
    </row>
    <row r="265" spans="1:9" x14ac:dyDescent="0.25">
      <c r="A265" s="7" t="s">
        <v>134</v>
      </c>
      <c r="B265" s="55" t="s">
        <v>136</v>
      </c>
      <c r="C265" s="2" t="s">
        <v>6</v>
      </c>
      <c r="D265" s="3">
        <f>SUM(D266,D268,D270,D271)</f>
        <v>200</v>
      </c>
      <c r="E265" s="3">
        <f>SUM(E266,E268,E270,E271)</f>
        <v>200</v>
      </c>
      <c r="F265" s="3">
        <f>SUM(F266,F268,F270,F271)</f>
        <v>0</v>
      </c>
      <c r="G265" s="3">
        <f>SUM(G266,G268,G270,G271)</f>
        <v>0</v>
      </c>
      <c r="H265" s="24">
        <v>0</v>
      </c>
      <c r="I265" s="24">
        <v>0</v>
      </c>
    </row>
    <row r="266" spans="1:9" ht="21" customHeight="1" x14ac:dyDescent="0.25">
      <c r="A266" s="58" t="s">
        <v>143</v>
      </c>
      <c r="B266" s="58"/>
      <c r="C266" s="4" t="s">
        <v>7</v>
      </c>
      <c r="D266" s="5">
        <v>200</v>
      </c>
      <c r="E266" s="5">
        <v>200</v>
      </c>
      <c r="F266" s="5">
        <v>0</v>
      </c>
      <c r="G266" s="5">
        <v>0</v>
      </c>
      <c r="H266" s="23">
        <v>0</v>
      </c>
      <c r="I266" s="23">
        <v>0</v>
      </c>
    </row>
    <row r="267" spans="1:9" ht="26.25" customHeight="1" x14ac:dyDescent="0.25">
      <c r="A267" s="58"/>
      <c r="B267" s="58"/>
      <c r="C267" s="4" t="s">
        <v>43</v>
      </c>
      <c r="D267" s="5"/>
      <c r="E267" s="5"/>
      <c r="F267" s="5"/>
      <c r="G267" s="5"/>
      <c r="H267" s="23"/>
      <c r="I267" s="23"/>
    </row>
    <row r="268" spans="1:9" x14ac:dyDescent="0.25">
      <c r="A268" s="58"/>
      <c r="B268" s="58"/>
      <c r="C268" s="4" t="s">
        <v>93</v>
      </c>
      <c r="D268" s="5"/>
      <c r="E268" s="5"/>
      <c r="F268" s="5"/>
      <c r="G268" s="5"/>
      <c r="H268" s="23"/>
      <c r="I268" s="23"/>
    </row>
    <row r="269" spans="1:9" ht="36" x14ac:dyDescent="0.25">
      <c r="A269" s="58"/>
      <c r="B269" s="58"/>
      <c r="C269" s="4" t="s">
        <v>45</v>
      </c>
      <c r="D269" s="5"/>
      <c r="E269" s="5"/>
      <c r="F269" s="5"/>
      <c r="G269" s="5"/>
      <c r="H269" s="23"/>
      <c r="I269" s="23"/>
    </row>
    <row r="270" spans="1:9" x14ac:dyDescent="0.25">
      <c r="A270" s="58"/>
      <c r="B270" s="58"/>
      <c r="C270" s="4" t="s">
        <v>46</v>
      </c>
      <c r="D270" s="5"/>
      <c r="E270" s="5"/>
      <c r="F270" s="5"/>
      <c r="G270" s="5"/>
      <c r="H270" s="23"/>
      <c r="I270" s="23"/>
    </row>
    <row r="271" spans="1:9" ht="46.5" customHeight="1" x14ac:dyDescent="0.25">
      <c r="A271" s="59"/>
      <c r="B271" s="59"/>
      <c r="C271" s="4" t="s">
        <v>94</v>
      </c>
      <c r="D271" s="5"/>
      <c r="E271" s="5"/>
      <c r="F271" s="5"/>
      <c r="G271" s="5"/>
      <c r="H271" s="23"/>
      <c r="I271" s="23"/>
    </row>
    <row r="272" spans="1:9" x14ac:dyDescent="0.25">
      <c r="A272" s="7" t="s">
        <v>135</v>
      </c>
      <c r="B272" s="55" t="s">
        <v>136</v>
      </c>
      <c r="C272" s="2" t="s">
        <v>6</v>
      </c>
      <c r="D272" s="3">
        <f>SUM(D273,D275,D277,D278)</f>
        <v>250</v>
      </c>
      <c r="E272" s="3">
        <f>SUM(E273,E275,E277,E278)</f>
        <v>250</v>
      </c>
      <c r="F272" s="3">
        <f>SUM(F273,F275,F277,F278)</f>
        <v>0</v>
      </c>
      <c r="G272" s="3">
        <f>SUM(G273,G275,G277,G278)</f>
        <v>0</v>
      </c>
      <c r="H272" s="24">
        <v>0</v>
      </c>
      <c r="I272" s="24">
        <v>0</v>
      </c>
    </row>
    <row r="273" spans="1:9" ht="21" customHeight="1" x14ac:dyDescent="0.25">
      <c r="A273" s="58" t="s">
        <v>142</v>
      </c>
      <c r="B273" s="58"/>
      <c r="C273" s="4" t="s">
        <v>7</v>
      </c>
      <c r="D273" s="5">
        <v>250</v>
      </c>
      <c r="E273" s="5">
        <v>250</v>
      </c>
      <c r="F273" s="5">
        <v>0</v>
      </c>
      <c r="G273" s="5">
        <v>0</v>
      </c>
      <c r="H273" s="23">
        <v>0</v>
      </c>
      <c r="I273" s="23">
        <v>0</v>
      </c>
    </row>
    <row r="274" spans="1:9" ht="26.25" customHeight="1" x14ac:dyDescent="0.25">
      <c r="A274" s="58"/>
      <c r="B274" s="58"/>
      <c r="C274" s="4" t="s">
        <v>43</v>
      </c>
      <c r="D274" s="5"/>
      <c r="E274" s="5"/>
      <c r="F274" s="5"/>
      <c r="G274" s="5"/>
      <c r="H274" s="23"/>
      <c r="I274" s="23"/>
    </row>
    <row r="275" spans="1:9" x14ac:dyDescent="0.25">
      <c r="A275" s="58"/>
      <c r="B275" s="58"/>
      <c r="C275" s="4" t="s">
        <v>93</v>
      </c>
      <c r="D275" s="5"/>
      <c r="E275" s="5"/>
      <c r="F275" s="5"/>
      <c r="G275" s="5"/>
      <c r="H275" s="23"/>
      <c r="I275" s="23"/>
    </row>
    <row r="276" spans="1:9" ht="36" x14ac:dyDescent="0.25">
      <c r="A276" s="58"/>
      <c r="B276" s="58"/>
      <c r="C276" s="4" t="s">
        <v>45</v>
      </c>
      <c r="D276" s="5"/>
      <c r="E276" s="5"/>
      <c r="F276" s="5"/>
      <c r="G276" s="5"/>
      <c r="H276" s="23"/>
      <c r="I276" s="23"/>
    </row>
    <row r="277" spans="1:9" x14ac:dyDescent="0.25">
      <c r="A277" s="58"/>
      <c r="B277" s="58"/>
      <c r="C277" s="4" t="s">
        <v>46</v>
      </c>
      <c r="D277" s="5"/>
      <c r="E277" s="5"/>
      <c r="F277" s="5"/>
      <c r="G277" s="5"/>
      <c r="H277" s="23"/>
      <c r="I277" s="23"/>
    </row>
    <row r="278" spans="1:9" x14ac:dyDescent="0.25">
      <c r="A278" s="59"/>
      <c r="B278" s="59"/>
      <c r="C278" s="4" t="s">
        <v>94</v>
      </c>
      <c r="D278" s="5"/>
      <c r="E278" s="5"/>
      <c r="F278" s="5"/>
      <c r="G278" s="5"/>
      <c r="H278" s="23"/>
      <c r="I278" s="23"/>
    </row>
    <row r="279" spans="1:9" x14ac:dyDescent="0.25">
      <c r="A279" s="7" t="s">
        <v>137</v>
      </c>
      <c r="B279" s="55" t="s">
        <v>136</v>
      </c>
      <c r="C279" s="2" t="s">
        <v>6</v>
      </c>
      <c r="D279" s="3">
        <f>SUM(D280,D282,D284,D285)</f>
        <v>90</v>
      </c>
      <c r="E279" s="3">
        <f>SUM(E280,E282,E284,E285)</f>
        <v>90</v>
      </c>
      <c r="F279" s="3">
        <f>SUM(F280,F282,F284,F285)</f>
        <v>0</v>
      </c>
      <c r="G279" s="3">
        <f>SUM(G280,G282,G284,G285)</f>
        <v>0</v>
      </c>
      <c r="H279" s="24">
        <v>0</v>
      </c>
      <c r="I279" s="24">
        <v>0</v>
      </c>
    </row>
    <row r="280" spans="1:9" ht="21" customHeight="1" x14ac:dyDescent="0.25">
      <c r="A280" s="58" t="s">
        <v>141</v>
      </c>
      <c r="B280" s="58"/>
      <c r="C280" s="4" t="s">
        <v>7</v>
      </c>
      <c r="D280" s="5">
        <v>90</v>
      </c>
      <c r="E280" s="5">
        <v>90</v>
      </c>
      <c r="F280" s="5">
        <v>0</v>
      </c>
      <c r="G280" s="5">
        <v>0</v>
      </c>
      <c r="H280" s="23">
        <v>0</v>
      </c>
      <c r="I280" s="23">
        <v>0</v>
      </c>
    </row>
    <row r="281" spans="1:9" ht="26.25" customHeight="1" x14ac:dyDescent="0.25">
      <c r="A281" s="58"/>
      <c r="B281" s="58"/>
      <c r="C281" s="4" t="s">
        <v>43</v>
      </c>
      <c r="D281" s="5"/>
      <c r="E281" s="5"/>
      <c r="F281" s="5"/>
      <c r="G281" s="5"/>
      <c r="H281" s="23"/>
      <c r="I281" s="23"/>
    </row>
    <row r="282" spans="1:9" x14ac:dyDescent="0.25">
      <c r="A282" s="58"/>
      <c r="B282" s="58"/>
      <c r="C282" s="4" t="s">
        <v>93</v>
      </c>
      <c r="D282" s="5"/>
      <c r="E282" s="5"/>
      <c r="F282" s="5"/>
      <c r="G282" s="5"/>
      <c r="H282" s="23"/>
      <c r="I282" s="23"/>
    </row>
    <row r="283" spans="1:9" ht="36" x14ac:dyDescent="0.25">
      <c r="A283" s="58"/>
      <c r="B283" s="58"/>
      <c r="C283" s="4" t="s">
        <v>45</v>
      </c>
      <c r="D283" s="5"/>
      <c r="E283" s="5"/>
      <c r="F283" s="5"/>
      <c r="G283" s="5"/>
      <c r="H283" s="23"/>
      <c r="I283" s="23"/>
    </row>
    <row r="284" spans="1:9" x14ac:dyDescent="0.25">
      <c r="A284" s="58"/>
      <c r="B284" s="58"/>
      <c r="C284" s="4" t="s">
        <v>46</v>
      </c>
      <c r="D284" s="5"/>
      <c r="E284" s="5"/>
      <c r="F284" s="5"/>
      <c r="G284" s="5"/>
      <c r="H284" s="23"/>
      <c r="I284" s="23"/>
    </row>
    <row r="285" spans="1:9" x14ac:dyDescent="0.25">
      <c r="A285" s="59"/>
      <c r="B285" s="59"/>
      <c r="C285" s="4" t="s">
        <v>94</v>
      </c>
      <c r="D285" s="5"/>
      <c r="E285" s="5"/>
      <c r="F285" s="5"/>
      <c r="G285" s="5"/>
      <c r="H285" s="23"/>
      <c r="I285" s="23"/>
    </row>
    <row r="286" spans="1:9" ht="36" customHeight="1" x14ac:dyDescent="0.25">
      <c r="A286" s="67" t="s">
        <v>146</v>
      </c>
      <c r="B286" s="26" t="s">
        <v>109</v>
      </c>
      <c r="C286" s="27" t="s">
        <v>6</v>
      </c>
      <c r="D286" s="28">
        <f>D293+D356+D363+D370+D377</f>
        <v>6689152.2000000002</v>
      </c>
      <c r="E286" s="28">
        <f>E293+E356+E363+E370+E377</f>
        <v>6689152.2000000002</v>
      </c>
      <c r="F286" s="29">
        <f>F293+F356+F363+F370+F377</f>
        <v>5049634.0043400014</v>
      </c>
      <c r="G286" s="29">
        <f>G293+G356+G363+G370+G377</f>
        <v>847372.9</v>
      </c>
      <c r="H286" s="30">
        <f t="shared" ref="H286:H291" si="87">F286/D286</f>
        <v>0.75489895480925095</v>
      </c>
      <c r="I286" s="30">
        <f t="shared" ref="I286:I291" si="88">F286/E286</f>
        <v>0.75489895480925095</v>
      </c>
    </row>
    <row r="287" spans="1:9" ht="24" customHeight="1" x14ac:dyDescent="0.25">
      <c r="A287" s="68"/>
      <c r="B287" s="35" t="s">
        <v>20</v>
      </c>
      <c r="C287" s="31" t="s">
        <v>7</v>
      </c>
      <c r="D287" s="32">
        <f>D294+D357+D364+D371+D378</f>
        <v>3135045.9</v>
      </c>
      <c r="E287" s="32">
        <f>E294+E357+E364+E371+E378</f>
        <v>3135045.9</v>
      </c>
      <c r="F287" s="32">
        <f t="shared" ref="F287:G287" si="89">F294+F357+F364+F371+F378</f>
        <v>1784500.6950000001</v>
      </c>
      <c r="G287" s="32">
        <f t="shared" si="89"/>
        <v>833658.2</v>
      </c>
      <c r="H287" s="33">
        <f t="shared" si="87"/>
        <v>0.56921038859431061</v>
      </c>
      <c r="I287" s="33">
        <f t="shared" si="88"/>
        <v>0.56921038859431061</v>
      </c>
    </row>
    <row r="288" spans="1:9" ht="24" x14ac:dyDescent="0.25">
      <c r="A288" s="68"/>
      <c r="B288" s="36"/>
      <c r="C288" s="31" t="s">
        <v>43</v>
      </c>
      <c r="D288" s="32">
        <f>D295</f>
        <v>121052.6</v>
      </c>
      <c r="E288" s="32">
        <f>E295</f>
        <v>121052.6</v>
      </c>
      <c r="F288" s="32">
        <f t="shared" ref="F288:G288" si="90">F295</f>
        <v>121052.6</v>
      </c>
      <c r="G288" s="32">
        <f t="shared" si="90"/>
        <v>0</v>
      </c>
      <c r="H288" s="33">
        <f t="shared" si="87"/>
        <v>1</v>
      </c>
      <c r="I288" s="33">
        <f t="shared" si="88"/>
        <v>1</v>
      </c>
    </row>
    <row r="289" spans="1:9" x14ac:dyDescent="0.25">
      <c r="A289" s="68"/>
      <c r="B289" s="36"/>
      <c r="C289" s="31" t="s">
        <v>93</v>
      </c>
      <c r="D289" s="32">
        <f>D296+D359+D366+D373+D380</f>
        <v>3544106.3000000003</v>
      </c>
      <c r="E289" s="32">
        <f>E296+E359+E366+E373+E380</f>
        <v>3544106.3000000003</v>
      </c>
      <c r="F289" s="32">
        <f t="shared" ref="F289:G289" si="91">F296+F359+F366+F373+F380</f>
        <v>3264218.5269999993</v>
      </c>
      <c r="G289" s="32">
        <f t="shared" si="91"/>
        <v>13714.7</v>
      </c>
      <c r="H289" s="33">
        <f t="shared" si="87"/>
        <v>0.92102726348811803</v>
      </c>
      <c r="I289" s="33">
        <f t="shared" si="88"/>
        <v>0.92102726348811803</v>
      </c>
    </row>
    <row r="290" spans="1:9" ht="36" x14ac:dyDescent="0.25">
      <c r="A290" s="68"/>
      <c r="B290" s="36"/>
      <c r="C290" s="31" t="s">
        <v>45</v>
      </c>
      <c r="D290" s="32">
        <f>D297</f>
        <v>2070000</v>
      </c>
      <c r="E290" s="32">
        <f>E297</f>
        <v>2070000</v>
      </c>
      <c r="F290" s="32">
        <f t="shared" ref="F290:G290" si="92">F297</f>
        <v>1870156.527</v>
      </c>
      <c r="G290" s="32">
        <f t="shared" si="92"/>
        <v>0</v>
      </c>
      <c r="H290" s="33">
        <f t="shared" si="87"/>
        <v>0.90345725942028987</v>
      </c>
      <c r="I290" s="33">
        <f t="shared" si="88"/>
        <v>0.90345725942028987</v>
      </c>
    </row>
    <row r="291" spans="1:9" x14ac:dyDescent="0.25">
      <c r="A291" s="68"/>
      <c r="B291" s="36"/>
      <c r="C291" s="31" t="s">
        <v>46</v>
      </c>
      <c r="D291" s="32">
        <f>D375+D382</f>
        <v>10000</v>
      </c>
      <c r="E291" s="32">
        <f>E375+E382</f>
        <v>10000</v>
      </c>
      <c r="F291" s="32">
        <f t="shared" ref="F291:G291" si="93">F375+F382</f>
        <v>914.78233999999998</v>
      </c>
      <c r="G291" s="32">
        <f t="shared" si="93"/>
        <v>0</v>
      </c>
      <c r="H291" s="33">
        <f t="shared" si="87"/>
        <v>9.1478233999999992E-2</v>
      </c>
      <c r="I291" s="33">
        <f t="shared" si="88"/>
        <v>9.1478233999999992E-2</v>
      </c>
    </row>
    <row r="292" spans="1:9" x14ac:dyDescent="0.25">
      <c r="A292" s="69"/>
      <c r="B292" s="37"/>
      <c r="C292" s="31" t="s">
        <v>94</v>
      </c>
      <c r="D292" s="32"/>
      <c r="E292" s="32"/>
      <c r="F292" s="32"/>
      <c r="G292" s="32"/>
      <c r="H292" s="32"/>
      <c r="I292" s="32"/>
    </row>
    <row r="293" spans="1:9" ht="36" customHeight="1" x14ac:dyDescent="0.25">
      <c r="A293" s="35" t="s">
        <v>95</v>
      </c>
      <c r="B293" s="38" t="s">
        <v>103</v>
      </c>
      <c r="C293" s="27" t="s">
        <v>6</v>
      </c>
      <c r="D293" s="28">
        <f>D300+D314+D321+D328+D335+D342+D349+D307</f>
        <v>3329970.5000000005</v>
      </c>
      <c r="E293" s="28">
        <f>E300+E314+E321+E328+E335+E342+E349+E307</f>
        <v>3329970.5000000005</v>
      </c>
      <c r="F293" s="28">
        <f t="shared" ref="F293:G293" si="94">F300+F314+F321+F328+F335+F342+F349+F307</f>
        <v>3027374.4270000001</v>
      </c>
      <c r="G293" s="28">
        <f t="shared" si="94"/>
        <v>14146.900000000001</v>
      </c>
      <c r="H293" s="30">
        <f>F293/D293</f>
        <v>0.90912950339950449</v>
      </c>
      <c r="I293" s="30">
        <f>F293/E293</f>
        <v>0.90912950339950449</v>
      </c>
    </row>
    <row r="294" spans="1:9" x14ac:dyDescent="0.25">
      <c r="A294" s="36"/>
      <c r="B294" s="38"/>
      <c r="C294" s="31" t="s">
        <v>7</v>
      </c>
      <c r="D294" s="32">
        <f>D301+D308+D315+D322+D329+D336+D343+D350</f>
        <v>144149.6</v>
      </c>
      <c r="E294" s="32">
        <f>E301+E308+E315+E322+E329+E336+E343+E350</f>
        <v>144149.6</v>
      </c>
      <c r="F294" s="32">
        <f>F301+F308+F315+F322+F329+F336+F343+F350</f>
        <v>121441.3</v>
      </c>
      <c r="G294" s="32">
        <f>G301+G308+G315+G322+G329+G336+G343+G350</f>
        <v>432.2</v>
      </c>
      <c r="H294" s="33">
        <f>F294/D294</f>
        <v>0.84246713136907769</v>
      </c>
      <c r="I294" s="33">
        <f>F294/E294</f>
        <v>0.84246713136907769</v>
      </c>
    </row>
    <row r="295" spans="1:9" ht="17.25" customHeight="1" x14ac:dyDescent="0.25">
      <c r="A295" s="36"/>
      <c r="B295" s="38"/>
      <c r="C295" s="31" t="s">
        <v>43</v>
      </c>
      <c r="D295" s="32">
        <f>D302</f>
        <v>121052.6</v>
      </c>
      <c r="E295" s="32">
        <f>E302</f>
        <v>121052.6</v>
      </c>
      <c r="F295" s="32">
        <f>F302</f>
        <v>121052.6</v>
      </c>
      <c r="G295" s="32">
        <f>G302</f>
        <v>0</v>
      </c>
      <c r="H295" s="33">
        <f>F295/D295</f>
        <v>1</v>
      </c>
      <c r="I295" s="33">
        <f>F295/E295</f>
        <v>1</v>
      </c>
    </row>
    <row r="296" spans="1:9" ht="25.5" customHeight="1" x14ac:dyDescent="0.25">
      <c r="A296" s="36"/>
      <c r="B296" s="38"/>
      <c r="C296" s="31" t="s">
        <v>93</v>
      </c>
      <c r="D296" s="32">
        <f>D303+D310+D317+D324+D331+D338+D345</f>
        <v>3185820.9000000004</v>
      </c>
      <c r="E296" s="32">
        <f>E303+E310+E317+E324+E331+E338+E345</f>
        <v>3185820.9000000004</v>
      </c>
      <c r="F296" s="32">
        <f>F303+F310+F317+F324+F331+F338+F345+F352</f>
        <v>2905933.1269999994</v>
      </c>
      <c r="G296" s="32">
        <f>G303+G310+G317+G324+G331+G338+G345+G352</f>
        <v>13714.7</v>
      </c>
      <c r="H296" s="33">
        <f>F296/D296</f>
        <v>0.91214579168590393</v>
      </c>
      <c r="I296" s="33">
        <f>F296/E296</f>
        <v>0.91214579168590393</v>
      </c>
    </row>
    <row r="297" spans="1:9" ht="36" x14ac:dyDescent="0.25">
      <c r="A297" s="36"/>
      <c r="B297" s="38"/>
      <c r="C297" s="31" t="s">
        <v>45</v>
      </c>
      <c r="D297" s="32">
        <f>D304</f>
        <v>2070000</v>
      </c>
      <c r="E297" s="32">
        <f>E304</f>
        <v>2070000</v>
      </c>
      <c r="F297" s="32">
        <f>F304</f>
        <v>1870156.527</v>
      </c>
      <c r="G297" s="32">
        <f>G304</f>
        <v>0</v>
      </c>
      <c r="H297" s="33">
        <f>F297/D297</f>
        <v>0.90345725942028987</v>
      </c>
      <c r="I297" s="33">
        <f>F297/E297</f>
        <v>0.90345725942028987</v>
      </c>
    </row>
    <row r="298" spans="1:9" x14ac:dyDescent="0.25">
      <c r="A298" s="36"/>
      <c r="B298" s="38"/>
      <c r="C298" s="31" t="s">
        <v>46</v>
      </c>
      <c r="D298" s="28"/>
      <c r="E298" s="28"/>
      <c r="F298" s="32"/>
      <c r="G298" s="32"/>
      <c r="H298" s="32"/>
      <c r="I298" s="32"/>
    </row>
    <row r="299" spans="1:9" x14ac:dyDescent="0.25">
      <c r="A299" s="37"/>
      <c r="B299" s="38"/>
      <c r="C299" s="31" t="s">
        <v>94</v>
      </c>
      <c r="D299" s="28"/>
      <c r="E299" s="28"/>
      <c r="F299" s="32"/>
      <c r="G299" s="32"/>
      <c r="H299" s="32"/>
      <c r="I299" s="32"/>
    </row>
    <row r="300" spans="1:9" ht="36" customHeight="1" x14ac:dyDescent="0.25">
      <c r="A300" s="35" t="s">
        <v>147</v>
      </c>
      <c r="B300" s="38" t="s">
        <v>103</v>
      </c>
      <c r="C300" s="27" t="s">
        <v>6</v>
      </c>
      <c r="D300" s="28">
        <f>SUM(D301,D303,D305,D306)</f>
        <v>2677856.5</v>
      </c>
      <c r="E300" s="28">
        <f>SUM(E301,E303,E305,E306)</f>
        <v>2677856.5</v>
      </c>
      <c r="F300" s="28">
        <f>SUM(F301,F303,F305,F306)</f>
        <v>2478013.0500000003</v>
      </c>
      <c r="G300" s="28">
        <f>SUM(G301,G303,G305,G306)</f>
        <v>0</v>
      </c>
      <c r="H300" s="30">
        <f>F300/D300</f>
        <v>0.92537185991855808</v>
      </c>
      <c r="I300" s="30">
        <f>F300/E300</f>
        <v>0.92537185991855808</v>
      </c>
    </row>
    <row r="301" spans="1:9" ht="14.25" customHeight="1" x14ac:dyDescent="0.25">
      <c r="A301" s="36"/>
      <c r="B301" s="38"/>
      <c r="C301" s="31" t="s">
        <v>7</v>
      </c>
      <c r="D301" s="32">
        <v>121052.6</v>
      </c>
      <c r="E301" s="32">
        <v>121052.6</v>
      </c>
      <c r="F301" s="32">
        <v>121052.6</v>
      </c>
      <c r="G301" s="32">
        <v>0</v>
      </c>
      <c r="H301" s="33">
        <f>F301/D301</f>
        <v>1</v>
      </c>
      <c r="I301" s="33">
        <f>F301/E301</f>
        <v>1</v>
      </c>
    </row>
    <row r="302" spans="1:9" ht="19.5" customHeight="1" x14ac:dyDescent="0.25">
      <c r="A302" s="36"/>
      <c r="B302" s="38"/>
      <c r="C302" s="31" t="s">
        <v>43</v>
      </c>
      <c r="D302" s="32">
        <v>121052.6</v>
      </c>
      <c r="E302" s="32">
        <v>121052.6</v>
      </c>
      <c r="F302" s="32">
        <v>121052.6</v>
      </c>
      <c r="G302" s="32">
        <v>0</v>
      </c>
      <c r="H302" s="33">
        <f>F302/D302</f>
        <v>1</v>
      </c>
      <c r="I302" s="33">
        <f>F302/E302</f>
        <v>1</v>
      </c>
    </row>
    <row r="303" spans="1:9" ht="26.25" customHeight="1" x14ac:dyDescent="0.25">
      <c r="A303" s="36"/>
      <c r="B303" s="38"/>
      <c r="C303" s="31" t="s">
        <v>93</v>
      </c>
      <c r="D303" s="32">
        <f>2070000+325465.9+161338</f>
        <v>2556803.9</v>
      </c>
      <c r="E303" s="32">
        <f>2070000+325465.9+161338</f>
        <v>2556803.9</v>
      </c>
      <c r="F303" s="32">
        <f>1870156.527+325465.9+161338.023</f>
        <v>2356960.4500000002</v>
      </c>
      <c r="G303" s="32">
        <v>0</v>
      </c>
      <c r="H303" s="33">
        <f>F303/D303</f>
        <v>0.92183856962984145</v>
      </c>
      <c r="I303" s="33">
        <f>F303/E303</f>
        <v>0.92183856962984145</v>
      </c>
    </row>
    <row r="304" spans="1:9" ht="36" x14ac:dyDescent="0.25">
      <c r="A304" s="36"/>
      <c r="B304" s="38"/>
      <c r="C304" s="31" t="s">
        <v>45</v>
      </c>
      <c r="D304" s="32">
        <v>2070000</v>
      </c>
      <c r="E304" s="32">
        <v>2070000</v>
      </c>
      <c r="F304" s="32">
        <v>1870156.527</v>
      </c>
      <c r="G304" s="32">
        <v>0</v>
      </c>
      <c r="H304" s="33">
        <f>F304/D304</f>
        <v>0.90345725942028987</v>
      </c>
      <c r="I304" s="33">
        <f>F304/E304</f>
        <v>0.90345725942028987</v>
      </c>
    </row>
    <row r="305" spans="1:9" x14ac:dyDescent="0.25">
      <c r="A305" s="36"/>
      <c r="B305" s="38"/>
      <c r="C305" s="31" t="s">
        <v>46</v>
      </c>
      <c r="D305" s="32"/>
      <c r="E305" s="32"/>
      <c r="F305" s="32"/>
      <c r="G305" s="32"/>
      <c r="H305" s="32"/>
      <c r="I305" s="32"/>
    </row>
    <row r="306" spans="1:9" x14ac:dyDescent="0.25">
      <c r="A306" s="37"/>
      <c r="B306" s="38"/>
      <c r="C306" s="31" t="s">
        <v>94</v>
      </c>
      <c r="D306" s="32"/>
      <c r="E306" s="32"/>
      <c r="F306" s="32"/>
      <c r="G306" s="32"/>
      <c r="H306" s="32"/>
      <c r="I306" s="32"/>
    </row>
    <row r="307" spans="1:9" ht="36" customHeight="1" x14ac:dyDescent="0.25">
      <c r="A307" s="35" t="s">
        <v>148</v>
      </c>
      <c r="B307" s="38" t="s">
        <v>103</v>
      </c>
      <c r="C307" s="27" t="s">
        <v>6</v>
      </c>
      <c r="D307" s="28">
        <f>SUM(D308,D310,D312,D313)</f>
        <v>168956.1</v>
      </c>
      <c r="E307" s="28">
        <f>SUM(E308,E310,E312,E313)</f>
        <v>168956.1</v>
      </c>
      <c r="F307" s="28">
        <f>SUM(F308,F310,F312,F313)</f>
        <v>164059.16899999999</v>
      </c>
      <c r="G307" s="28">
        <f>SUM(G308,G310,G312,G313)</f>
        <v>0</v>
      </c>
      <c r="H307" s="30">
        <f>F307/D307</f>
        <v>0.9710165480855677</v>
      </c>
      <c r="I307" s="30">
        <f>F307/E307</f>
        <v>0.9710165480855677</v>
      </c>
    </row>
    <row r="308" spans="1:9" ht="15" customHeight="1" x14ac:dyDescent="0.25">
      <c r="A308" s="36"/>
      <c r="B308" s="38"/>
      <c r="C308" s="31" t="s">
        <v>7</v>
      </c>
      <c r="D308" s="32"/>
      <c r="E308" s="32"/>
      <c r="F308" s="32"/>
      <c r="G308" s="32"/>
      <c r="H308" s="33"/>
      <c r="I308" s="33"/>
    </row>
    <row r="309" spans="1:9" ht="20.25" customHeight="1" x14ac:dyDescent="0.25">
      <c r="A309" s="36"/>
      <c r="B309" s="38"/>
      <c r="C309" s="31" t="s">
        <v>43</v>
      </c>
      <c r="D309" s="32"/>
      <c r="E309" s="32"/>
      <c r="F309" s="32"/>
      <c r="G309" s="32"/>
      <c r="H309" s="32"/>
      <c r="I309" s="32"/>
    </row>
    <row r="310" spans="1:9" ht="26.25" customHeight="1" x14ac:dyDescent="0.25">
      <c r="A310" s="36"/>
      <c r="B310" s="38"/>
      <c r="C310" s="31" t="s">
        <v>93</v>
      </c>
      <c r="D310" s="32">
        <v>168956.1</v>
      </c>
      <c r="E310" s="32">
        <v>168956.1</v>
      </c>
      <c r="F310" s="32">
        <v>164059.16899999999</v>
      </c>
      <c r="G310" s="32">
        <v>0</v>
      </c>
      <c r="H310" s="33">
        <f>F310/D310</f>
        <v>0.9710165480855677</v>
      </c>
      <c r="I310" s="33">
        <f>F310/E310</f>
        <v>0.9710165480855677</v>
      </c>
    </row>
    <row r="311" spans="1:9" ht="36" x14ac:dyDescent="0.25">
      <c r="A311" s="36"/>
      <c r="B311" s="38"/>
      <c r="C311" s="31" t="s">
        <v>45</v>
      </c>
      <c r="D311" s="32"/>
      <c r="E311" s="32"/>
      <c r="F311" s="32"/>
      <c r="G311" s="32"/>
      <c r="H311" s="32"/>
      <c r="I311" s="32"/>
    </row>
    <row r="312" spans="1:9" x14ac:dyDescent="0.25">
      <c r="A312" s="36"/>
      <c r="B312" s="38"/>
      <c r="C312" s="31" t="s">
        <v>46</v>
      </c>
      <c r="D312" s="32"/>
      <c r="E312" s="32"/>
      <c r="F312" s="32"/>
      <c r="G312" s="32"/>
      <c r="H312" s="32"/>
      <c r="I312" s="32"/>
    </row>
    <row r="313" spans="1:9" x14ac:dyDescent="0.25">
      <c r="A313" s="37"/>
      <c r="B313" s="38"/>
      <c r="C313" s="31" t="s">
        <v>94</v>
      </c>
      <c r="D313" s="32"/>
      <c r="E313" s="32"/>
      <c r="F313" s="32"/>
      <c r="G313" s="32"/>
      <c r="H313" s="32"/>
      <c r="I313" s="32"/>
    </row>
    <row r="314" spans="1:9" ht="36" customHeight="1" x14ac:dyDescent="0.25">
      <c r="A314" s="35" t="s">
        <v>111</v>
      </c>
      <c r="B314" s="38" t="s">
        <v>103</v>
      </c>
      <c r="C314" s="27" t="s">
        <v>6</v>
      </c>
      <c r="D314" s="28">
        <f>D317</f>
        <v>207371.4</v>
      </c>
      <c r="E314" s="28">
        <f>E317</f>
        <v>207371.4</v>
      </c>
      <c r="F314" s="28">
        <f>F317</f>
        <v>207295.04500000001</v>
      </c>
      <c r="G314" s="28">
        <f>G317</f>
        <v>0</v>
      </c>
      <c r="H314" s="33">
        <f>F314/D314</f>
        <v>0.99963179589856666</v>
      </c>
      <c r="I314" s="33">
        <f>F314/E314</f>
        <v>0.99963179589856666</v>
      </c>
    </row>
    <row r="315" spans="1:9" ht="15" customHeight="1" x14ac:dyDescent="0.25">
      <c r="A315" s="36"/>
      <c r="B315" s="38"/>
      <c r="C315" s="31" t="s">
        <v>7</v>
      </c>
      <c r="D315" s="32"/>
      <c r="E315" s="32"/>
      <c r="F315" s="32"/>
      <c r="G315" s="32"/>
      <c r="H315" s="32"/>
      <c r="I315" s="32"/>
    </row>
    <row r="316" spans="1:9" ht="18.75" customHeight="1" x14ac:dyDescent="0.25">
      <c r="A316" s="36"/>
      <c r="B316" s="38"/>
      <c r="C316" s="31" t="s">
        <v>43</v>
      </c>
      <c r="D316" s="32"/>
      <c r="E316" s="32"/>
      <c r="F316" s="32"/>
      <c r="G316" s="32"/>
      <c r="H316" s="32"/>
      <c r="I316" s="32"/>
    </row>
    <row r="317" spans="1:9" ht="24.75" customHeight="1" x14ac:dyDescent="0.25">
      <c r="A317" s="36"/>
      <c r="B317" s="38"/>
      <c r="C317" s="31" t="s">
        <v>93</v>
      </c>
      <c r="D317" s="32">
        <v>207371.4</v>
      </c>
      <c r="E317" s="32">
        <v>207371.4</v>
      </c>
      <c r="F317" s="32">
        <v>207295.04500000001</v>
      </c>
      <c r="G317" s="32">
        <v>0</v>
      </c>
      <c r="H317" s="33">
        <f>F317/D317</f>
        <v>0.99963179589856666</v>
      </c>
      <c r="I317" s="33">
        <f>F317/E317</f>
        <v>0.99963179589856666</v>
      </c>
    </row>
    <row r="318" spans="1:9" ht="36" x14ac:dyDescent="0.25">
      <c r="A318" s="36"/>
      <c r="B318" s="38"/>
      <c r="C318" s="31" t="s">
        <v>45</v>
      </c>
      <c r="D318" s="32"/>
      <c r="E318" s="32"/>
      <c r="F318" s="32"/>
      <c r="G318" s="32"/>
      <c r="H318" s="32"/>
      <c r="I318" s="32"/>
    </row>
    <row r="319" spans="1:9" x14ac:dyDescent="0.25">
      <c r="A319" s="36"/>
      <c r="B319" s="38"/>
      <c r="C319" s="31" t="s">
        <v>46</v>
      </c>
      <c r="D319" s="32"/>
      <c r="E319" s="32"/>
      <c r="F319" s="32"/>
      <c r="G319" s="32"/>
      <c r="H319" s="32"/>
      <c r="I319" s="32"/>
    </row>
    <row r="320" spans="1:9" x14ac:dyDescent="0.25">
      <c r="A320" s="37"/>
      <c r="B320" s="38"/>
      <c r="C320" s="31" t="s">
        <v>94</v>
      </c>
      <c r="D320" s="32"/>
      <c r="E320" s="32"/>
      <c r="F320" s="32"/>
      <c r="G320" s="32"/>
      <c r="H320" s="32"/>
      <c r="I320" s="32"/>
    </row>
    <row r="321" spans="1:9" ht="36" customHeight="1" x14ac:dyDescent="0.25">
      <c r="A321" s="35" t="s">
        <v>112</v>
      </c>
      <c r="B321" s="38" t="s">
        <v>103</v>
      </c>
      <c r="C321" s="27" t="s">
        <v>6</v>
      </c>
      <c r="D321" s="28">
        <f>D324</f>
        <v>99842.7</v>
      </c>
      <c r="E321" s="28">
        <f>E324</f>
        <v>99842.7</v>
      </c>
      <c r="F321" s="28">
        <f t="shared" ref="F321:G321" si="95">F324</f>
        <v>86170.294999999998</v>
      </c>
      <c r="G321" s="28">
        <f t="shared" si="95"/>
        <v>0</v>
      </c>
      <c r="H321" s="33">
        <f>F321/D321</f>
        <v>0.86306054423608336</v>
      </c>
      <c r="I321" s="33">
        <f>F321/E321</f>
        <v>0.86306054423608336</v>
      </c>
    </row>
    <row r="322" spans="1:9" x14ac:dyDescent="0.25">
      <c r="A322" s="36"/>
      <c r="B322" s="38"/>
      <c r="C322" s="31" t="s">
        <v>7</v>
      </c>
      <c r="D322" s="32"/>
      <c r="E322" s="32"/>
      <c r="F322" s="32"/>
      <c r="G322" s="32"/>
      <c r="H322" s="32"/>
      <c r="I322" s="32"/>
    </row>
    <row r="323" spans="1:9" ht="24" x14ac:dyDescent="0.25">
      <c r="A323" s="36"/>
      <c r="B323" s="38"/>
      <c r="C323" s="31" t="s">
        <v>43</v>
      </c>
      <c r="D323" s="32"/>
      <c r="E323" s="32"/>
      <c r="F323" s="32"/>
      <c r="G323" s="32"/>
      <c r="H323" s="32"/>
      <c r="I323" s="32"/>
    </row>
    <row r="324" spans="1:9" x14ac:dyDescent="0.25">
      <c r="A324" s="36"/>
      <c r="B324" s="38"/>
      <c r="C324" s="31" t="s">
        <v>93</v>
      </c>
      <c r="D324" s="32">
        <v>99842.7</v>
      </c>
      <c r="E324" s="32">
        <v>99842.7</v>
      </c>
      <c r="F324" s="32">
        <v>86170.294999999998</v>
      </c>
      <c r="G324" s="32">
        <v>0</v>
      </c>
      <c r="H324" s="33">
        <f>F324/D324</f>
        <v>0.86306054423608336</v>
      </c>
      <c r="I324" s="33">
        <f>F324/E324</f>
        <v>0.86306054423608336</v>
      </c>
    </row>
    <row r="325" spans="1:9" ht="36" x14ac:dyDescent="0.25">
      <c r="A325" s="36"/>
      <c r="B325" s="38"/>
      <c r="C325" s="31" t="s">
        <v>45</v>
      </c>
      <c r="D325" s="32"/>
      <c r="E325" s="32"/>
      <c r="F325" s="32"/>
      <c r="G325" s="32"/>
      <c r="H325" s="32"/>
      <c r="I325" s="32"/>
    </row>
    <row r="326" spans="1:9" x14ac:dyDescent="0.25">
      <c r="A326" s="36"/>
      <c r="B326" s="38"/>
      <c r="C326" s="31" t="s">
        <v>46</v>
      </c>
      <c r="D326" s="32"/>
      <c r="E326" s="32"/>
      <c r="F326" s="32"/>
      <c r="G326" s="32"/>
      <c r="H326" s="32"/>
      <c r="I326" s="32"/>
    </row>
    <row r="327" spans="1:9" x14ac:dyDescent="0.25">
      <c r="A327" s="37"/>
      <c r="B327" s="38"/>
      <c r="C327" s="31" t="s">
        <v>94</v>
      </c>
      <c r="D327" s="32"/>
      <c r="E327" s="32"/>
      <c r="F327" s="32"/>
      <c r="G327" s="32"/>
      <c r="H327" s="32"/>
      <c r="I327" s="32"/>
    </row>
    <row r="328" spans="1:9" ht="36" customHeight="1" x14ac:dyDescent="0.25">
      <c r="A328" s="35" t="s">
        <v>131</v>
      </c>
      <c r="B328" s="38" t="s">
        <v>103</v>
      </c>
      <c r="C328" s="27" t="s">
        <v>6</v>
      </c>
      <c r="D328" s="28">
        <f>D331</f>
        <v>11403.2</v>
      </c>
      <c r="E328" s="28">
        <f>E331</f>
        <v>11403.2</v>
      </c>
      <c r="F328" s="28">
        <f t="shared" ref="F328:G328" si="96">F331</f>
        <v>10803.334000000001</v>
      </c>
      <c r="G328" s="28">
        <f t="shared" si="96"/>
        <v>0</v>
      </c>
      <c r="H328" s="33">
        <f>F328/D328</f>
        <v>0.94739494177073102</v>
      </c>
      <c r="I328" s="33">
        <f>F328/E328</f>
        <v>0.94739494177073102</v>
      </c>
    </row>
    <row r="329" spans="1:9" x14ac:dyDescent="0.25">
      <c r="A329" s="36"/>
      <c r="B329" s="38"/>
      <c r="C329" s="31" t="s">
        <v>7</v>
      </c>
      <c r="D329" s="32"/>
      <c r="E329" s="32"/>
      <c r="F329" s="32"/>
      <c r="G329" s="32"/>
      <c r="H329" s="32"/>
      <c r="I329" s="32"/>
    </row>
    <row r="330" spans="1:9" ht="24" x14ac:dyDescent="0.25">
      <c r="A330" s="36"/>
      <c r="B330" s="38"/>
      <c r="C330" s="31" t="s">
        <v>43</v>
      </c>
      <c r="D330" s="32"/>
      <c r="E330" s="32"/>
      <c r="F330" s="32"/>
      <c r="G330" s="32"/>
      <c r="H330" s="32"/>
      <c r="I330" s="32"/>
    </row>
    <row r="331" spans="1:9" x14ac:dyDescent="0.25">
      <c r="A331" s="36"/>
      <c r="B331" s="38"/>
      <c r="C331" s="31" t="s">
        <v>93</v>
      </c>
      <c r="D331" s="32">
        <v>11403.2</v>
      </c>
      <c r="E331" s="32">
        <v>11403.2</v>
      </c>
      <c r="F331" s="32">
        <v>10803.334000000001</v>
      </c>
      <c r="G331" s="32">
        <v>0</v>
      </c>
      <c r="H331" s="33">
        <f>F331/D331</f>
        <v>0.94739494177073102</v>
      </c>
      <c r="I331" s="33">
        <f>F331/E331</f>
        <v>0.94739494177073102</v>
      </c>
    </row>
    <row r="332" spans="1:9" ht="36" x14ac:dyDescent="0.25">
      <c r="A332" s="36"/>
      <c r="B332" s="38"/>
      <c r="C332" s="31" t="s">
        <v>45</v>
      </c>
      <c r="D332" s="32"/>
      <c r="E332" s="32"/>
      <c r="F332" s="32"/>
      <c r="G332" s="32"/>
      <c r="H332" s="32"/>
      <c r="I332" s="32"/>
    </row>
    <row r="333" spans="1:9" x14ac:dyDescent="0.25">
      <c r="A333" s="36"/>
      <c r="B333" s="38"/>
      <c r="C333" s="31" t="s">
        <v>46</v>
      </c>
      <c r="D333" s="32"/>
      <c r="E333" s="32"/>
      <c r="F333" s="32"/>
      <c r="G333" s="32"/>
      <c r="H333" s="32"/>
      <c r="I333" s="32"/>
    </row>
    <row r="334" spans="1:9" x14ac:dyDescent="0.25">
      <c r="A334" s="37"/>
      <c r="B334" s="38"/>
      <c r="C334" s="31" t="s">
        <v>94</v>
      </c>
      <c r="D334" s="32"/>
      <c r="E334" s="32"/>
      <c r="F334" s="32"/>
      <c r="G334" s="32"/>
      <c r="H334" s="32"/>
      <c r="I334" s="32"/>
    </row>
    <row r="335" spans="1:9" ht="36" customHeight="1" x14ac:dyDescent="0.25">
      <c r="A335" s="35" t="s">
        <v>132</v>
      </c>
      <c r="B335" s="38" t="s">
        <v>103</v>
      </c>
      <c r="C335" s="27" t="s">
        <v>6</v>
      </c>
      <c r="D335" s="28">
        <f>D338</f>
        <v>69666.5</v>
      </c>
      <c r="E335" s="28">
        <f>E338</f>
        <v>69666.5</v>
      </c>
      <c r="F335" s="28">
        <f t="shared" ref="F335:G335" si="97">F338</f>
        <v>69411.641000000003</v>
      </c>
      <c r="G335" s="28">
        <f t="shared" si="97"/>
        <v>0</v>
      </c>
      <c r="H335" s="33">
        <f>F335/D335</f>
        <v>0.99634172809025867</v>
      </c>
      <c r="I335" s="33">
        <f>F335/E335</f>
        <v>0.99634172809025867</v>
      </c>
    </row>
    <row r="336" spans="1:9" x14ac:dyDescent="0.25">
      <c r="A336" s="36"/>
      <c r="B336" s="38"/>
      <c r="C336" s="31" t="s">
        <v>7</v>
      </c>
      <c r="D336" s="32"/>
      <c r="E336" s="32"/>
      <c r="F336" s="32"/>
      <c r="G336" s="32"/>
      <c r="H336" s="32"/>
      <c r="I336" s="32"/>
    </row>
    <row r="337" spans="1:9" ht="24" x14ac:dyDescent="0.25">
      <c r="A337" s="36"/>
      <c r="B337" s="38"/>
      <c r="C337" s="31" t="s">
        <v>43</v>
      </c>
      <c r="D337" s="32"/>
      <c r="E337" s="32"/>
      <c r="F337" s="32"/>
      <c r="G337" s="32"/>
      <c r="H337" s="32"/>
      <c r="I337" s="32"/>
    </row>
    <row r="338" spans="1:9" x14ac:dyDescent="0.25">
      <c r="A338" s="36"/>
      <c r="B338" s="38"/>
      <c r="C338" s="31" t="s">
        <v>93</v>
      </c>
      <c r="D338" s="32">
        <v>69666.5</v>
      </c>
      <c r="E338" s="32">
        <v>69666.5</v>
      </c>
      <c r="F338" s="32">
        <v>69411.641000000003</v>
      </c>
      <c r="G338" s="32">
        <v>0</v>
      </c>
      <c r="H338" s="33">
        <f>F338/D338</f>
        <v>0.99634172809025867</v>
      </c>
      <c r="I338" s="33">
        <f>F338/E338</f>
        <v>0.99634172809025867</v>
      </c>
    </row>
    <row r="339" spans="1:9" ht="36" x14ac:dyDescent="0.25">
      <c r="A339" s="36"/>
      <c r="B339" s="38"/>
      <c r="C339" s="31" t="s">
        <v>45</v>
      </c>
      <c r="D339" s="32"/>
      <c r="E339" s="32"/>
      <c r="F339" s="32"/>
      <c r="G339" s="32"/>
      <c r="H339" s="32"/>
      <c r="I339" s="32"/>
    </row>
    <row r="340" spans="1:9" x14ac:dyDescent="0.25">
      <c r="A340" s="36"/>
      <c r="B340" s="38"/>
      <c r="C340" s="31" t="s">
        <v>46</v>
      </c>
      <c r="D340" s="32"/>
      <c r="E340" s="32"/>
      <c r="F340" s="32"/>
      <c r="G340" s="32"/>
      <c r="H340" s="32"/>
      <c r="I340" s="32"/>
    </row>
    <row r="341" spans="1:9" x14ac:dyDescent="0.25">
      <c r="A341" s="37"/>
      <c r="B341" s="38"/>
      <c r="C341" s="31" t="s">
        <v>94</v>
      </c>
      <c r="D341" s="32"/>
      <c r="E341" s="32"/>
      <c r="F341" s="32"/>
      <c r="G341" s="32"/>
      <c r="H341" s="32"/>
      <c r="I341" s="32"/>
    </row>
    <row r="342" spans="1:9" ht="36" customHeight="1" x14ac:dyDescent="0.25">
      <c r="A342" s="35" t="s">
        <v>149</v>
      </c>
      <c r="B342" s="38" t="s">
        <v>103</v>
      </c>
      <c r="C342" s="27" t="s">
        <v>6</v>
      </c>
      <c r="D342" s="28">
        <f>D345</f>
        <v>71777.100000000006</v>
      </c>
      <c r="E342" s="28">
        <f>E345</f>
        <v>71777.100000000006</v>
      </c>
      <c r="F342" s="28">
        <f>F345</f>
        <v>11233.192999999999</v>
      </c>
      <c r="G342" s="28">
        <f>G345</f>
        <v>13714.7</v>
      </c>
      <c r="H342" s="33">
        <f>F342/D342</f>
        <v>0.15650107067574476</v>
      </c>
      <c r="I342" s="33">
        <f>F342/E342</f>
        <v>0.15650107067574476</v>
      </c>
    </row>
    <row r="343" spans="1:9" x14ac:dyDescent="0.25">
      <c r="A343" s="36"/>
      <c r="B343" s="38"/>
      <c r="C343" s="31" t="s">
        <v>7</v>
      </c>
      <c r="D343" s="32"/>
      <c r="E343" s="32"/>
      <c r="F343" s="32"/>
      <c r="G343" s="32"/>
      <c r="H343" s="32"/>
      <c r="I343" s="32"/>
    </row>
    <row r="344" spans="1:9" ht="24" x14ac:dyDescent="0.25">
      <c r="A344" s="36"/>
      <c r="B344" s="38"/>
      <c r="C344" s="31" t="s">
        <v>43</v>
      </c>
      <c r="D344" s="32"/>
      <c r="E344" s="32"/>
      <c r="F344" s="32"/>
      <c r="G344" s="32"/>
      <c r="H344" s="32"/>
      <c r="I344" s="32"/>
    </row>
    <row r="345" spans="1:9" x14ac:dyDescent="0.25">
      <c r="A345" s="36"/>
      <c r="B345" s="38"/>
      <c r="C345" s="31" t="s">
        <v>93</v>
      </c>
      <c r="D345" s="32">
        <v>71777.100000000006</v>
      </c>
      <c r="E345" s="32">
        <v>71777.100000000006</v>
      </c>
      <c r="F345" s="32">
        <v>11233.192999999999</v>
      </c>
      <c r="G345" s="32">
        <v>13714.7</v>
      </c>
      <c r="H345" s="33">
        <f>F345/D345</f>
        <v>0.15650107067574476</v>
      </c>
      <c r="I345" s="33">
        <f>F345/E345</f>
        <v>0.15650107067574476</v>
      </c>
    </row>
    <row r="346" spans="1:9" ht="36" x14ac:dyDescent="0.25">
      <c r="A346" s="36"/>
      <c r="B346" s="38"/>
      <c r="C346" s="31" t="s">
        <v>45</v>
      </c>
      <c r="D346" s="32"/>
      <c r="E346" s="32"/>
      <c r="F346" s="32"/>
      <c r="G346" s="32"/>
      <c r="H346" s="32"/>
      <c r="I346" s="32"/>
    </row>
    <row r="347" spans="1:9" x14ac:dyDescent="0.25">
      <c r="A347" s="36"/>
      <c r="B347" s="38"/>
      <c r="C347" s="31" t="s">
        <v>46</v>
      </c>
      <c r="D347" s="32"/>
      <c r="E347" s="32"/>
      <c r="F347" s="32"/>
      <c r="G347" s="32"/>
      <c r="H347" s="32"/>
      <c r="I347" s="32"/>
    </row>
    <row r="348" spans="1:9" ht="15" customHeight="1" x14ac:dyDescent="0.25">
      <c r="A348" s="37"/>
      <c r="B348" s="38"/>
      <c r="C348" s="31" t="s">
        <v>94</v>
      </c>
      <c r="D348" s="32"/>
      <c r="E348" s="32"/>
      <c r="F348" s="32"/>
      <c r="G348" s="32"/>
      <c r="H348" s="32"/>
      <c r="I348" s="32"/>
    </row>
    <row r="349" spans="1:9" ht="36" customHeight="1" x14ac:dyDescent="0.25">
      <c r="A349" s="35" t="s">
        <v>150</v>
      </c>
      <c r="B349" s="38" t="s">
        <v>103</v>
      </c>
      <c r="C349" s="27" t="s">
        <v>6</v>
      </c>
      <c r="D349" s="28">
        <f>SUM(D350,D352,D354,D355)</f>
        <v>23097</v>
      </c>
      <c r="E349" s="28">
        <f>SUM(E350,E352,E354,E355)</f>
        <v>23097</v>
      </c>
      <c r="F349" s="28">
        <f>SUM(F350,F352,F354,F355)</f>
        <v>388.7</v>
      </c>
      <c r="G349" s="28">
        <f>SUM(G350,G352,G354,G355)</f>
        <v>432.2</v>
      </c>
      <c r="H349" s="30">
        <f>F349/D349</f>
        <v>1.6829025414556002E-2</v>
      </c>
      <c r="I349" s="30">
        <f>F349/E349</f>
        <v>1.6829025414556002E-2</v>
      </c>
    </row>
    <row r="350" spans="1:9" ht="15" customHeight="1" x14ac:dyDescent="0.25">
      <c r="A350" s="36"/>
      <c r="B350" s="38"/>
      <c r="C350" s="31" t="s">
        <v>7</v>
      </c>
      <c r="D350" s="32">
        <v>23097</v>
      </c>
      <c r="E350" s="32">
        <v>23097</v>
      </c>
      <c r="F350" s="32">
        <v>388.7</v>
      </c>
      <c r="G350" s="32">
        <v>432.2</v>
      </c>
      <c r="H350" s="33">
        <f>F350/D350</f>
        <v>1.6829025414556002E-2</v>
      </c>
      <c r="I350" s="33">
        <f>F350/E350</f>
        <v>1.6829025414556002E-2</v>
      </c>
    </row>
    <row r="351" spans="1:9" ht="17.25" customHeight="1" x14ac:dyDescent="0.25">
      <c r="A351" s="36"/>
      <c r="B351" s="38"/>
      <c r="C351" s="31" t="s">
        <v>43</v>
      </c>
      <c r="D351" s="32"/>
      <c r="E351" s="32"/>
      <c r="F351" s="32"/>
      <c r="G351" s="32"/>
      <c r="H351" s="32"/>
      <c r="I351" s="32"/>
    </row>
    <row r="352" spans="1:9" ht="24.75" customHeight="1" x14ac:dyDescent="0.25">
      <c r="A352" s="36"/>
      <c r="B352" s="38"/>
      <c r="C352" s="31" t="s">
        <v>93</v>
      </c>
      <c r="D352" s="32"/>
      <c r="E352" s="32"/>
      <c r="F352" s="32"/>
      <c r="G352" s="32"/>
      <c r="H352" s="32"/>
      <c r="I352" s="32"/>
    </row>
    <row r="353" spans="1:9" ht="36" x14ac:dyDescent="0.25">
      <c r="A353" s="36"/>
      <c r="B353" s="38"/>
      <c r="C353" s="31" t="s">
        <v>45</v>
      </c>
      <c r="D353" s="32"/>
      <c r="E353" s="32"/>
      <c r="F353" s="32"/>
      <c r="G353" s="32"/>
      <c r="H353" s="32"/>
      <c r="I353" s="32"/>
    </row>
    <row r="354" spans="1:9" x14ac:dyDescent="0.25">
      <c r="A354" s="36"/>
      <c r="B354" s="38"/>
      <c r="C354" s="31" t="s">
        <v>46</v>
      </c>
      <c r="D354" s="32"/>
      <c r="E354" s="32"/>
      <c r="F354" s="32"/>
      <c r="G354" s="32"/>
      <c r="H354" s="32"/>
      <c r="I354" s="32"/>
    </row>
    <row r="355" spans="1:9" x14ac:dyDescent="0.25">
      <c r="A355" s="37"/>
      <c r="B355" s="38"/>
      <c r="C355" s="31" t="s">
        <v>94</v>
      </c>
      <c r="D355" s="32"/>
      <c r="E355" s="32"/>
      <c r="F355" s="32"/>
      <c r="G355" s="32"/>
      <c r="H355" s="32"/>
      <c r="I355" s="32"/>
    </row>
    <row r="356" spans="1:9" ht="36" customHeight="1" x14ac:dyDescent="0.25">
      <c r="A356" s="35" t="s">
        <v>96</v>
      </c>
      <c r="B356" s="38" t="s">
        <v>103</v>
      </c>
      <c r="C356" s="27" t="s">
        <v>6</v>
      </c>
      <c r="D356" s="28">
        <f>SUM(D357,D359,D361,D362)</f>
        <v>3024534.6999999997</v>
      </c>
      <c r="E356" s="28">
        <f>SUM(E357,E359,E361,E362)</f>
        <v>3029397.6</v>
      </c>
      <c r="F356" s="28">
        <f>SUM(F357,F359,F361,F362)</f>
        <v>1871658.77</v>
      </c>
      <c r="G356" s="28">
        <f>SUM(G357,G359,G361,G362)</f>
        <v>829935.7</v>
      </c>
      <c r="H356" s="30">
        <f>F356/D356</f>
        <v>0.61882535849233278</v>
      </c>
      <c r="I356" s="30">
        <f>F356/E356</f>
        <v>0.61783199735815464</v>
      </c>
    </row>
    <row r="357" spans="1:9" ht="15" customHeight="1" x14ac:dyDescent="0.25">
      <c r="A357" s="36"/>
      <c r="B357" s="38"/>
      <c r="C357" s="31" t="s">
        <v>7</v>
      </c>
      <c r="D357" s="32">
        <v>2666249.2999999998</v>
      </c>
      <c r="E357" s="34">
        <v>2671112.2000000002</v>
      </c>
      <c r="F357" s="32">
        <v>1513373.37</v>
      </c>
      <c r="G357" s="32">
        <v>829935.7</v>
      </c>
      <c r="H357" s="33">
        <f>F357/D357</f>
        <v>0.56760385084770593</v>
      </c>
      <c r="I357" s="33">
        <f>F357/E357</f>
        <v>0.56657049823665218</v>
      </c>
    </row>
    <row r="358" spans="1:9" ht="27" customHeight="1" x14ac:dyDescent="0.25">
      <c r="A358" s="36"/>
      <c r="B358" s="38"/>
      <c r="C358" s="31" t="s">
        <v>43</v>
      </c>
      <c r="D358" s="32"/>
      <c r="E358" s="32"/>
      <c r="F358" s="32"/>
      <c r="G358" s="32"/>
      <c r="H358" s="32"/>
      <c r="I358" s="32"/>
    </row>
    <row r="359" spans="1:9" ht="28.5" customHeight="1" x14ac:dyDescent="0.25">
      <c r="A359" s="36"/>
      <c r="B359" s="38"/>
      <c r="C359" s="31" t="s">
        <v>93</v>
      </c>
      <c r="D359" s="32">
        <v>358285.4</v>
      </c>
      <c r="E359" s="32">
        <v>358285.4</v>
      </c>
      <c r="F359" s="32">
        <v>358285.4</v>
      </c>
      <c r="G359" s="32">
        <v>0</v>
      </c>
      <c r="H359" s="33">
        <f>F359/D359</f>
        <v>1</v>
      </c>
      <c r="I359" s="33">
        <f>F359/E359</f>
        <v>1</v>
      </c>
    </row>
    <row r="360" spans="1:9" ht="36" x14ac:dyDescent="0.25">
      <c r="A360" s="36"/>
      <c r="B360" s="38"/>
      <c r="C360" s="31" t="s">
        <v>45</v>
      </c>
      <c r="D360" s="32"/>
      <c r="E360" s="32"/>
      <c r="F360" s="32"/>
      <c r="G360" s="32"/>
      <c r="H360" s="32"/>
      <c r="I360" s="32"/>
    </row>
    <row r="361" spans="1:9" x14ac:dyDescent="0.25">
      <c r="A361" s="36"/>
      <c r="B361" s="38"/>
      <c r="C361" s="31" t="s">
        <v>46</v>
      </c>
      <c r="D361" s="32"/>
      <c r="E361" s="32"/>
      <c r="F361" s="32"/>
      <c r="G361" s="32"/>
      <c r="H361" s="32"/>
      <c r="I361" s="32"/>
    </row>
    <row r="362" spans="1:9" x14ac:dyDescent="0.25">
      <c r="A362" s="37"/>
      <c r="B362" s="38"/>
      <c r="C362" s="31" t="s">
        <v>94</v>
      </c>
      <c r="D362" s="32"/>
      <c r="E362" s="32"/>
      <c r="F362" s="32"/>
      <c r="G362" s="32"/>
      <c r="H362" s="32"/>
      <c r="I362" s="32"/>
    </row>
    <row r="363" spans="1:9" ht="17.25" customHeight="1" x14ac:dyDescent="0.25">
      <c r="A363" s="35" t="s">
        <v>97</v>
      </c>
      <c r="B363" s="35" t="s">
        <v>151</v>
      </c>
      <c r="C363" s="27" t="s">
        <v>6</v>
      </c>
      <c r="D363" s="28">
        <f>D364</f>
        <v>57839.199999999997</v>
      </c>
      <c r="E363" s="28">
        <f>E364</f>
        <v>52976.3</v>
      </c>
      <c r="F363" s="28">
        <f>SUM(F364,F366,F368,F369)</f>
        <v>49686.025000000001</v>
      </c>
      <c r="G363" s="28">
        <f>SUM(G364,G366,G368,G369)</f>
        <v>3290.3</v>
      </c>
      <c r="H363" s="30">
        <f>F363/D363</f>
        <v>0.85903721005823053</v>
      </c>
      <c r="I363" s="30">
        <f>F363/E363</f>
        <v>0.93789156660619932</v>
      </c>
    </row>
    <row r="364" spans="1:9" x14ac:dyDescent="0.25">
      <c r="A364" s="36"/>
      <c r="B364" s="36"/>
      <c r="C364" s="31" t="s">
        <v>7</v>
      </c>
      <c r="D364" s="32">
        <v>57839.199999999997</v>
      </c>
      <c r="E364" s="34">
        <v>52976.3</v>
      </c>
      <c r="F364" s="32">
        <v>49686.025000000001</v>
      </c>
      <c r="G364" s="32">
        <v>3290.3</v>
      </c>
      <c r="H364" s="33">
        <f>F364/D364</f>
        <v>0.85903721005823053</v>
      </c>
      <c r="I364" s="33">
        <f>F364/E364</f>
        <v>0.93789156660619932</v>
      </c>
    </row>
    <row r="365" spans="1:9" ht="21" customHeight="1" x14ac:dyDescent="0.25">
      <c r="A365" s="36"/>
      <c r="B365" s="36"/>
      <c r="C365" s="31" t="s">
        <v>43</v>
      </c>
      <c r="D365" s="32"/>
      <c r="E365" s="32"/>
      <c r="F365" s="32"/>
      <c r="G365" s="32"/>
      <c r="H365" s="32"/>
      <c r="I365" s="32"/>
    </row>
    <row r="366" spans="1:9" ht="26.25" customHeight="1" x14ac:dyDescent="0.25">
      <c r="A366" s="36"/>
      <c r="B366" s="36"/>
      <c r="C366" s="31" t="s">
        <v>93</v>
      </c>
      <c r="D366" s="32"/>
      <c r="E366" s="32"/>
      <c r="F366" s="32"/>
      <c r="G366" s="32"/>
      <c r="H366" s="32"/>
      <c r="I366" s="32"/>
    </row>
    <row r="367" spans="1:9" ht="36" x14ac:dyDescent="0.25">
      <c r="A367" s="36"/>
      <c r="B367" s="36"/>
      <c r="C367" s="31" t="s">
        <v>45</v>
      </c>
      <c r="D367" s="32"/>
      <c r="E367" s="32"/>
      <c r="F367" s="32"/>
      <c r="G367" s="32"/>
      <c r="H367" s="32"/>
      <c r="I367" s="32"/>
    </row>
    <row r="368" spans="1:9" x14ac:dyDescent="0.25">
      <c r="A368" s="36"/>
      <c r="B368" s="36"/>
      <c r="C368" s="31" t="s">
        <v>46</v>
      </c>
      <c r="D368" s="32"/>
      <c r="E368" s="32"/>
      <c r="F368" s="32"/>
      <c r="G368" s="32"/>
      <c r="H368" s="32"/>
      <c r="I368" s="32"/>
    </row>
    <row r="369" spans="1:9" x14ac:dyDescent="0.25">
      <c r="A369" s="37"/>
      <c r="B369" s="37"/>
      <c r="C369" s="31" t="s">
        <v>94</v>
      </c>
      <c r="D369" s="32"/>
      <c r="E369" s="32"/>
      <c r="F369" s="32"/>
      <c r="G369" s="32"/>
      <c r="H369" s="32"/>
      <c r="I369" s="32"/>
    </row>
    <row r="370" spans="1:9" ht="36" customHeight="1" x14ac:dyDescent="0.25">
      <c r="A370" s="35" t="s">
        <v>113</v>
      </c>
      <c r="B370" s="35" t="s">
        <v>110</v>
      </c>
      <c r="C370" s="27" t="s">
        <v>6</v>
      </c>
      <c r="D370" s="28">
        <f>SUM(D371,D373,D375,D376)</f>
        <v>171807.8</v>
      </c>
      <c r="E370" s="28">
        <f>SUM(E371,E373,E375,E376)</f>
        <v>171807.8</v>
      </c>
      <c r="F370" s="28">
        <f>SUM(F371,F373,F375,F376)</f>
        <v>0</v>
      </c>
      <c r="G370" s="28">
        <f>SUM(G371,G373,G375,G376)</f>
        <v>0</v>
      </c>
      <c r="H370" s="30">
        <f>F370/D370</f>
        <v>0</v>
      </c>
      <c r="I370" s="30">
        <f>F370/E370</f>
        <v>0</v>
      </c>
    </row>
    <row r="371" spans="1:9" x14ac:dyDescent="0.25">
      <c r="A371" s="36"/>
      <c r="B371" s="36"/>
      <c r="C371" s="31" t="s">
        <v>7</v>
      </c>
      <c r="D371" s="32">
        <v>166807.79999999999</v>
      </c>
      <c r="E371" s="32">
        <v>166807.79999999999</v>
      </c>
      <c r="F371" s="32">
        <v>0</v>
      </c>
      <c r="G371" s="32">
        <v>0</v>
      </c>
      <c r="H371" s="33"/>
      <c r="I371" s="33"/>
    </row>
    <row r="372" spans="1:9" ht="24" x14ac:dyDescent="0.25">
      <c r="A372" s="36"/>
      <c r="B372" s="36"/>
      <c r="C372" s="31" t="s">
        <v>43</v>
      </c>
      <c r="D372" s="32"/>
      <c r="E372" s="32"/>
      <c r="F372" s="32"/>
      <c r="G372" s="32"/>
      <c r="H372" s="32"/>
      <c r="I372" s="32"/>
    </row>
    <row r="373" spans="1:9" x14ac:dyDescent="0.25">
      <c r="A373" s="36"/>
      <c r="B373" s="36"/>
      <c r="C373" s="31" t="s">
        <v>93</v>
      </c>
      <c r="D373" s="32"/>
      <c r="E373" s="32"/>
      <c r="F373" s="32"/>
      <c r="G373" s="32"/>
      <c r="H373" s="32"/>
      <c r="I373" s="32"/>
    </row>
    <row r="374" spans="1:9" ht="36" x14ac:dyDescent="0.25">
      <c r="A374" s="36"/>
      <c r="B374" s="36"/>
      <c r="C374" s="31" t="s">
        <v>45</v>
      </c>
      <c r="D374" s="32"/>
      <c r="E374" s="32"/>
      <c r="F374" s="32"/>
      <c r="G374" s="32"/>
      <c r="H374" s="32"/>
      <c r="I374" s="32"/>
    </row>
    <row r="375" spans="1:9" x14ac:dyDescent="0.25">
      <c r="A375" s="36"/>
      <c r="B375" s="36"/>
      <c r="C375" s="31" t="s">
        <v>46</v>
      </c>
      <c r="D375" s="32">
        <v>5000</v>
      </c>
      <c r="E375" s="32">
        <v>5000</v>
      </c>
      <c r="F375" s="32">
        <v>0</v>
      </c>
      <c r="G375" s="32"/>
      <c r="H375" s="32"/>
      <c r="I375" s="32"/>
    </row>
    <row r="376" spans="1:9" x14ac:dyDescent="0.25">
      <c r="A376" s="37"/>
      <c r="B376" s="37"/>
      <c r="C376" s="31" t="s">
        <v>94</v>
      </c>
      <c r="D376" s="32"/>
      <c r="E376" s="32"/>
      <c r="F376" s="32"/>
      <c r="G376" s="32"/>
      <c r="H376" s="32"/>
      <c r="I376" s="32"/>
    </row>
    <row r="377" spans="1:9" ht="37.5" customHeight="1" x14ac:dyDescent="0.25">
      <c r="A377" s="35" t="s">
        <v>114</v>
      </c>
      <c r="B377" s="35" t="s">
        <v>110</v>
      </c>
      <c r="C377" s="27" t="s">
        <v>6</v>
      </c>
      <c r="D377" s="28">
        <f>SUM(D378,D380,D382,D383)</f>
        <v>105000</v>
      </c>
      <c r="E377" s="28">
        <f>SUM(E378,E380,E382,E383)</f>
        <v>105000</v>
      </c>
      <c r="F377" s="28">
        <f t="shared" ref="F377:G377" si="98">SUM(F378,F380,F382,F383)</f>
        <v>100914.78234000001</v>
      </c>
      <c r="G377" s="28">
        <f t="shared" si="98"/>
        <v>0</v>
      </c>
      <c r="H377" s="33">
        <f>F377/D377</f>
        <v>0.96109316514285714</v>
      </c>
      <c r="I377" s="33">
        <f>F377/E377</f>
        <v>0.96109316514285714</v>
      </c>
    </row>
    <row r="378" spans="1:9" ht="15" customHeight="1" x14ac:dyDescent="0.25">
      <c r="A378" s="36"/>
      <c r="B378" s="36"/>
      <c r="C378" s="31" t="s">
        <v>7</v>
      </c>
      <c r="D378" s="32">
        <v>100000</v>
      </c>
      <c r="E378" s="32">
        <v>100000</v>
      </c>
      <c r="F378" s="32">
        <v>100000</v>
      </c>
      <c r="G378" s="32">
        <v>0</v>
      </c>
      <c r="H378" s="33">
        <f>F378/D378</f>
        <v>1</v>
      </c>
      <c r="I378" s="33">
        <f>F378/E378</f>
        <v>1</v>
      </c>
    </row>
    <row r="379" spans="1:9" ht="24" x14ac:dyDescent="0.25">
      <c r="A379" s="36"/>
      <c r="B379" s="36"/>
      <c r="C379" s="31" t="s">
        <v>43</v>
      </c>
      <c r="D379" s="32"/>
      <c r="E379" s="32"/>
      <c r="F379" s="32"/>
      <c r="G379" s="32"/>
      <c r="H379" s="32"/>
      <c r="I379" s="32"/>
    </row>
    <row r="380" spans="1:9" x14ac:dyDescent="0.25">
      <c r="A380" s="36"/>
      <c r="B380" s="36"/>
      <c r="C380" s="31" t="s">
        <v>93</v>
      </c>
      <c r="D380" s="32"/>
      <c r="E380" s="32"/>
      <c r="F380" s="32"/>
      <c r="G380" s="32"/>
      <c r="H380" s="32"/>
      <c r="I380" s="32"/>
    </row>
    <row r="381" spans="1:9" ht="36" x14ac:dyDescent="0.25">
      <c r="A381" s="36"/>
      <c r="B381" s="36"/>
      <c r="C381" s="31" t="s">
        <v>45</v>
      </c>
      <c r="D381" s="32"/>
      <c r="E381" s="32"/>
      <c r="F381" s="32"/>
      <c r="G381" s="32"/>
      <c r="H381" s="32"/>
      <c r="I381" s="32"/>
    </row>
    <row r="382" spans="1:9" x14ac:dyDescent="0.25">
      <c r="A382" s="36"/>
      <c r="B382" s="36"/>
      <c r="C382" s="31" t="s">
        <v>46</v>
      </c>
      <c r="D382" s="32">
        <v>5000</v>
      </c>
      <c r="E382" s="32">
        <v>5000</v>
      </c>
      <c r="F382" s="32">
        <v>914.78233999999998</v>
      </c>
      <c r="G382" s="32"/>
      <c r="H382" s="33">
        <f>F382/D382</f>
        <v>0.18295646799999998</v>
      </c>
      <c r="I382" s="33">
        <f>F382/E382</f>
        <v>0.18295646799999998</v>
      </c>
    </row>
    <row r="383" spans="1:9" x14ac:dyDescent="0.25">
      <c r="A383" s="37"/>
      <c r="B383" s="37"/>
      <c r="C383" s="31" t="s">
        <v>94</v>
      </c>
      <c r="D383" s="32"/>
      <c r="E383" s="32"/>
      <c r="F383" s="32"/>
      <c r="G383" s="32"/>
      <c r="H383" s="32"/>
      <c r="I383" s="32"/>
    </row>
    <row r="384" spans="1:9" x14ac:dyDescent="0.25">
      <c r="A384" s="51" t="s">
        <v>21</v>
      </c>
      <c r="B384" s="51" t="s">
        <v>104</v>
      </c>
      <c r="C384" s="2" t="s">
        <v>6</v>
      </c>
      <c r="D384" s="3">
        <f>D385+D387+D389+D390</f>
        <v>39170</v>
      </c>
      <c r="E384" s="3">
        <f t="shared" ref="E384:G384" si="99">E385+E387+E389+E390</f>
        <v>34430</v>
      </c>
      <c r="F384" s="3">
        <f t="shared" si="99"/>
        <v>11675</v>
      </c>
      <c r="G384" s="3">
        <f t="shared" si="99"/>
        <v>22755</v>
      </c>
      <c r="H384" s="24">
        <f t="shared" ref="H384:H385" si="100">F384/D384</f>
        <v>0.29805973959663007</v>
      </c>
      <c r="I384" s="24">
        <f t="shared" ref="I384:I385" si="101">F384/E384</f>
        <v>0.33909381353470808</v>
      </c>
    </row>
    <row r="385" spans="1:9" x14ac:dyDescent="0.25">
      <c r="A385" s="51"/>
      <c r="B385" s="51"/>
      <c r="C385" s="4" t="s">
        <v>7</v>
      </c>
      <c r="D385" s="5">
        <f>D392+D399</f>
        <v>39170</v>
      </c>
      <c r="E385" s="5">
        <f t="shared" ref="E385:G385" si="102">E392+E399</f>
        <v>34430</v>
      </c>
      <c r="F385" s="5">
        <f t="shared" si="102"/>
        <v>11675</v>
      </c>
      <c r="G385" s="5">
        <f t="shared" si="102"/>
        <v>22755</v>
      </c>
      <c r="H385" s="23">
        <f t="shared" si="100"/>
        <v>0.29805973959663007</v>
      </c>
      <c r="I385" s="23">
        <f t="shared" si="101"/>
        <v>0.33909381353470808</v>
      </c>
    </row>
    <row r="386" spans="1:9" ht="24" x14ac:dyDescent="0.25">
      <c r="A386" s="51"/>
      <c r="B386" s="51"/>
      <c r="C386" s="4" t="s">
        <v>43</v>
      </c>
      <c r="D386" s="5"/>
      <c r="E386" s="5"/>
      <c r="F386" s="5"/>
      <c r="G386" s="5"/>
      <c r="H386" s="24"/>
      <c r="I386" s="24"/>
    </row>
    <row r="387" spans="1:9" x14ac:dyDescent="0.25">
      <c r="A387" s="51"/>
      <c r="B387" s="51"/>
      <c r="C387" s="4" t="s">
        <v>93</v>
      </c>
      <c r="D387" s="5"/>
      <c r="E387" s="5"/>
      <c r="F387" s="5"/>
      <c r="G387" s="5"/>
      <c r="H387" s="24"/>
      <c r="I387" s="24"/>
    </row>
    <row r="388" spans="1:9" ht="36" x14ac:dyDescent="0.25">
      <c r="A388" s="51"/>
      <c r="B388" s="51"/>
      <c r="C388" s="4" t="s">
        <v>45</v>
      </c>
      <c r="D388" s="5"/>
      <c r="E388" s="5"/>
      <c r="F388" s="5"/>
      <c r="G388" s="5"/>
      <c r="H388" s="24"/>
      <c r="I388" s="24"/>
    </row>
    <row r="389" spans="1:9" x14ac:dyDescent="0.25">
      <c r="A389" s="51"/>
      <c r="B389" s="51"/>
      <c r="C389" s="4" t="s">
        <v>46</v>
      </c>
      <c r="D389" s="5"/>
      <c r="E389" s="5"/>
      <c r="F389" s="5"/>
      <c r="G389" s="5"/>
      <c r="H389" s="24"/>
      <c r="I389" s="24"/>
    </row>
    <row r="390" spans="1:9" x14ac:dyDescent="0.25">
      <c r="A390" s="51"/>
      <c r="B390" s="51"/>
      <c r="C390" s="4" t="s">
        <v>94</v>
      </c>
      <c r="D390" s="5"/>
      <c r="E390" s="5"/>
      <c r="F390" s="5"/>
      <c r="G390" s="5"/>
      <c r="H390" s="24"/>
      <c r="I390" s="24"/>
    </row>
    <row r="391" spans="1:9" x14ac:dyDescent="0.25">
      <c r="A391" s="51" t="s">
        <v>99</v>
      </c>
      <c r="B391" s="51" t="s">
        <v>104</v>
      </c>
      <c r="C391" s="2" t="s">
        <v>6</v>
      </c>
      <c r="D391" s="3">
        <f>SUM(D392,D394,D396,D397)</f>
        <v>21170</v>
      </c>
      <c r="E391" s="3">
        <f>SUM(E392,E394,E396,E397)</f>
        <v>18327</v>
      </c>
      <c r="F391" s="3">
        <f>SUM(F392,F394,F396,F397)</f>
        <v>11675</v>
      </c>
      <c r="G391" s="3">
        <f>SUM(G392,G394,G396,G397)</f>
        <v>6652</v>
      </c>
      <c r="H391" s="24">
        <f>F391/D391</f>
        <v>0.55148795465281053</v>
      </c>
      <c r="I391" s="24">
        <f>F391/E391</f>
        <v>0.63703824957712663</v>
      </c>
    </row>
    <row r="392" spans="1:9" x14ac:dyDescent="0.25">
      <c r="A392" s="51"/>
      <c r="B392" s="51"/>
      <c r="C392" s="4" t="s">
        <v>7</v>
      </c>
      <c r="D392" s="5">
        <v>21170</v>
      </c>
      <c r="E392" s="5">
        <v>18327</v>
      </c>
      <c r="F392" s="5">
        <v>11675</v>
      </c>
      <c r="G392" s="5">
        <v>6652</v>
      </c>
      <c r="H392" s="23">
        <f>F392/D392</f>
        <v>0.55148795465281053</v>
      </c>
      <c r="I392" s="23">
        <f>F392/E392</f>
        <v>0.63703824957712663</v>
      </c>
    </row>
    <row r="393" spans="1:9" ht="24" x14ac:dyDescent="0.25">
      <c r="A393" s="51"/>
      <c r="B393" s="51"/>
      <c r="C393" s="4" t="s">
        <v>43</v>
      </c>
      <c r="D393" s="5"/>
      <c r="E393" s="5"/>
      <c r="F393" s="5"/>
      <c r="G393" s="5"/>
      <c r="H393" s="23"/>
      <c r="I393" s="23"/>
    </row>
    <row r="394" spans="1:9" x14ac:dyDescent="0.25">
      <c r="A394" s="51"/>
      <c r="B394" s="51"/>
      <c r="C394" s="4" t="s">
        <v>93</v>
      </c>
      <c r="D394" s="5"/>
      <c r="E394" s="5"/>
      <c r="F394" s="5"/>
      <c r="G394" s="5"/>
      <c r="H394" s="23"/>
      <c r="I394" s="23"/>
    </row>
    <row r="395" spans="1:9" ht="36" x14ac:dyDescent="0.25">
      <c r="A395" s="51"/>
      <c r="B395" s="51"/>
      <c r="C395" s="4" t="s">
        <v>45</v>
      </c>
      <c r="D395" s="5"/>
      <c r="E395" s="5"/>
      <c r="F395" s="5"/>
      <c r="G395" s="5"/>
      <c r="H395" s="23"/>
      <c r="I395" s="23"/>
    </row>
    <row r="396" spans="1:9" x14ac:dyDescent="0.25">
      <c r="A396" s="51"/>
      <c r="B396" s="51"/>
      <c r="C396" s="4" t="s">
        <v>46</v>
      </c>
      <c r="D396" s="5"/>
      <c r="E396" s="5"/>
      <c r="F396" s="5"/>
      <c r="G396" s="5"/>
      <c r="H396" s="23"/>
      <c r="I396" s="23"/>
    </row>
    <row r="397" spans="1:9" x14ac:dyDescent="0.25">
      <c r="A397" s="51"/>
      <c r="B397" s="51"/>
      <c r="C397" s="4" t="s">
        <v>94</v>
      </c>
      <c r="D397" s="5"/>
      <c r="E397" s="5"/>
      <c r="F397" s="5"/>
      <c r="G397" s="5"/>
      <c r="H397" s="23"/>
      <c r="I397" s="23"/>
    </row>
    <row r="398" spans="1:9" x14ac:dyDescent="0.25">
      <c r="A398" s="54" t="s">
        <v>98</v>
      </c>
      <c r="B398" s="51" t="s">
        <v>104</v>
      </c>
      <c r="C398" s="2" t="s">
        <v>6</v>
      </c>
      <c r="D398" s="3">
        <f>SUM(D399,D401,D403,D404)</f>
        <v>18000</v>
      </c>
      <c r="E398" s="3">
        <f t="shared" ref="E398:G398" si="103">SUM(E399,E401,E403,E404)</f>
        <v>16103</v>
      </c>
      <c r="F398" s="3">
        <f t="shared" si="103"/>
        <v>0</v>
      </c>
      <c r="G398" s="3">
        <f t="shared" si="103"/>
        <v>16103</v>
      </c>
      <c r="H398" s="24">
        <v>0</v>
      </c>
      <c r="I398" s="24">
        <f t="shared" ref="I398:I399" si="104">F398/E398</f>
        <v>0</v>
      </c>
    </row>
    <row r="399" spans="1:9" x14ac:dyDescent="0.25">
      <c r="A399" s="54"/>
      <c r="B399" s="51"/>
      <c r="C399" s="4" t="s">
        <v>7</v>
      </c>
      <c r="D399" s="5">
        <v>18000</v>
      </c>
      <c r="E399" s="5">
        <v>16103</v>
      </c>
      <c r="F399" s="5">
        <v>0</v>
      </c>
      <c r="G399" s="5">
        <v>16103</v>
      </c>
      <c r="H399" s="23">
        <v>0</v>
      </c>
      <c r="I399" s="23">
        <f t="shared" si="104"/>
        <v>0</v>
      </c>
    </row>
    <row r="400" spans="1:9" ht="24" x14ac:dyDescent="0.25">
      <c r="A400" s="54"/>
      <c r="B400" s="51"/>
      <c r="C400" s="4" t="s">
        <v>43</v>
      </c>
      <c r="D400" s="5"/>
      <c r="E400" s="5"/>
      <c r="F400" s="5"/>
      <c r="G400" s="5"/>
      <c r="H400" s="23"/>
      <c r="I400" s="23"/>
    </row>
    <row r="401" spans="1:9" x14ac:dyDescent="0.25">
      <c r="A401" s="54"/>
      <c r="B401" s="51"/>
      <c r="C401" s="4" t="s">
        <v>93</v>
      </c>
      <c r="D401" s="5"/>
      <c r="E401" s="5"/>
      <c r="F401" s="5"/>
      <c r="G401" s="5"/>
      <c r="H401" s="23"/>
      <c r="I401" s="23"/>
    </row>
    <row r="402" spans="1:9" ht="36" x14ac:dyDescent="0.25">
      <c r="A402" s="54"/>
      <c r="B402" s="51"/>
      <c r="C402" s="4" t="s">
        <v>45</v>
      </c>
      <c r="D402" s="5"/>
      <c r="E402" s="5"/>
      <c r="F402" s="5"/>
      <c r="G402" s="5"/>
      <c r="H402" s="23"/>
      <c r="I402" s="23"/>
    </row>
    <row r="403" spans="1:9" x14ac:dyDescent="0.25">
      <c r="A403" s="54"/>
      <c r="B403" s="51"/>
      <c r="C403" s="4" t="s">
        <v>46</v>
      </c>
      <c r="D403" s="5"/>
      <c r="E403" s="5"/>
      <c r="F403" s="5"/>
      <c r="G403" s="5"/>
      <c r="H403" s="23"/>
      <c r="I403" s="23"/>
    </row>
    <row r="404" spans="1:9" x14ac:dyDescent="0.25">
      <c r="A404" s="54"/>
      <c r="B404" s="51"/>
      <c r="C404" s="4" t="s">
        <v>94</v>
      </c>
      <c r="D404" s="5"/>
      <c r="E404" s="5"/>
      <c r="F404" s="5"/>
      <c r="G404" s="5"/>
      <c r="H404" s="23"/>
      <c r="I404" s="23"/>
    </row>
    <row r="405" spans="1:9" x14ac:dyDescent="0.25">
      <c r="A405" s="51" t="s">
        <v>22</v>
      </c>
      <c r="B405" s="51" t="s">
        <v>108</v>
      </c>
      <c r="C405" s="2" t="s">
        <v>6</v>
      </c>
      <c r="D405" s="3">
        <f>SUM(D406+D408+D410+D411)</f>
        <v>500</v>
      </c>
      <c r="E405" s="3">
        <f t="shared" ref="E405:G405" si="105">SUM(E406+E408+E410+E411)</f>
        <v>0</v>
      </c>
      <c r="F405" s="3">
        <f t="shared" si="105"/>
        <v>638</v>
      </c>
      <c r="G405" s="3">
        <f t="shared" si="105"/>
        <v>0</v>
      </c>
      <c r="H405" s="24">
        <f t="shared" ref="H405:H418" si="106">F405/D405</f>
        <v>1.276</v>
      </c>
      <c r="I405" s="24">
        <v>0</v>
      </c>
    </row>
    <row r="406" spans="1:9" x14ac:dyDescent="0.25">
      <c r="A406" s="51"/>
      <c r="B406" s="51"/>
      <c r="C406" s="4" t="s">
        <v>7</v>
      </c>
      <c r="D406" s="5"/>
      <c r="E406" s="5"/>
      <c r="F406" s="5"/>
      <c r="G406" s="5"/>
      <c r="H406" s="23"/>
      <c r="I406" s="23"/>
    </row>
    <row r="407" spans="1:9" ht="24" x14ac:dyDescent="0.25">
      <c r="A407" s="51"/>
      <c r="B407" s="51"/>
      <c r="C407" s="4" t="s">
        <v>43</v>
      </c>
      <c r="D407" s="5"/>
      <c r="E407" s="5"/>
      <c r="F407" s="5"/>
      <c r="G407" s="5"/>
      <c r="H407" s="23"/>
      <c r="I407" s="23"/>
    </row>
    <row r="408" spans="1:9" x14ac:dyDescent="0.25">
      <c r="A408" s="51"/>
      <c r="B408" s="51"/>
      <c r="C408" s="4" t="s">
        <v>93</v>
      </c>
      <c r="D408" s="5"/>
      <c r="E408" s="5"/>
      <c r="F408" s="5"/>
      <c r="G408" s="5"/>
      <c r="H408" s="23"/>
      <c r="I408" s="23"/>
    </row>
    <row r="409" spans="1:9" ht="36" x14ac:dyDescent="0.25">
      <c r="A409" s="51"/>
      <c r="B409" s="51"/>
      <c r="C409" s="4" t="s">
        <v>45</v>
      </c>
      <c r="D409" s="5"/>
      <c r="E409" s="5"/>
      <c r="F409" s="5"/>
      <c r="G409" s="5"/>
      <c r="H409" s="23"/>
      <c r="I409" s="23"/>
    </row>
    <row r="410" spans="1:9" x14ac:dyDescent="0.25">
      <c r="A410" s="51"/>
      <c r="B410" s="51"/>
      <c r="C410" s="4" t="s">
        <v>46</v>
      </c>
      <c r="D410" s="5"/>
      <c r="E410" s="5"/>
      <c r="F410" s="5"/>
      <c r="G410" s="5"/>
      <c r="H410" s="23"/>
      <c r="I410" s="23"/>
    </row>
    <row r="411" spans="1:9" x14ac:dyDescent="0.25">
      <c r="A411" s="51"/>
      <c r="B411" s="51"/>
      <c r="C411" s="4" t="s">
        <v>94</v>
      </c>
      <c r="D411" s="5">
        <f t="shared" ref="D411:G411" si="107">SUM(D418,D425)</f>
        <v>500</v>
      </c>
      <c r="E411" s="5">
        <f t="shared" si="107"/>
        <v>0</v>
      </c>
      <c r="F411" s="5">
        <f t="shared" si="107"/>
        <v>638</v>
      </c>
      <c r="G411" s="5">
        <f t="shared" si="107"/>
        <v>0</v>
      </c>
      <c r="H411" s="23">
        <f t="shared" si="106"/>
        <v>1.276</v>
      </c>
      <c r="I411" s="23">
        <v>0</v>
      </c>
    </row>
    <row r="412" spans="1:9" x14ac:dyDescent="0.25">
      <c r="A412" s="51" t="s">
        <v>100</v>
      </c>
      <c r="B412" s="51" t="s">
        <v>104</v>
      </c>
      <c r="C412" s="2" t="s">
        <v>6</v>
      </c>
      <c r="D412" s="3">
        <f>SUM(D413,D415,D417,D418)</f>
        <v>500</v>
      </c>
      <c r="E412" s="3">
        <f>SUM(E413,E415,E417,E418)</f>
        <v>0</v>
      </c>
      <c r="F412" s="3"/>
      <c r="G412" s="3"/>
      <c r="H412" s="24">
        <f t="shared" si="106"/>
        <v>0</v>
      </c>
      <c r="I412" s="24">
        <v>0</v>
      </c>
    </row>
    <row r="413" spans="1:9" x14ac:dyDescent="0.25">
      <c r="A413" s="51"/>
      <c r="B413" s="51"/>
      <c r="C413" s="4" t="s">
        <v>7</v>
      </c>
      <c r="D413" s="5"/>
      <c r="E413" s="5"/>
      <c r="F413" s="5"/>
      <c r="G413" s="5"/>
      <c r="H413" s="23"/>
      <c r="I413" s="23"/>
    </row>
    <row r="414" spans="1:9" ht="24" x14ac:dyDescent="0.25">
      <c r="A414" s="51"/>
      <c r="B414" s="51"/>
      <c r="C414" s="4" t="s">
        <v>43</v>
      </c>
      <c r="D414" s="5"/>
      <c r="E414" s="5"/>
      <c r="F414" s="5"/>
      <c r="G414" s="5"/>
      <c r="H414" s="23"/>
      <c r="I414" s="23"/>
    </row>
    <row r="415" spans="1:9" x14ac:dyDescent="0.25">
      <c r="A415" s="51"/>
      <c r="B415" s="51"/>
      <c r="C415" s="4" t="s">
        <v>93</v>
      </c>
      <c r="D415" s="5"/>
      <c r="E415" s="5"/>
      <c r="F415" s="5"/>
      <c r="G415" s="5"/>
      <c r="H415" s="23"/>
      <c r="I415" s="23"/>
    </row>
    <row r="416" spans="1:9" ht="36" x14ac:dyDescent="0.25">
      <c r="A416" s="51"/>
      <c r="B416" s="51"/>
      <c r="C416" s="4" t="s">
        <v>45</v>
      </c>
      <c r="D416" s="5"/>
      <c r="E416" s="5"/>
      <c r="F416" s="5"/>
      <c r="G416" s="5"/>
      <c r="H416" s="23"/>
      <c r="I416" s="23"/>
    </row>
    <row r="417" spans="1:9" x14ac:dyDescent="0.25">
      <c r="A417" s="51"/>
      <c r="B417" s="51"/>
      <c r="C417" s="4" t="s">
        <v>46</v>
      </c>
      <c r="D417" s="5"/>
      <c r="E417" s="5"/>
      <c r="F417" s="5"/>
      <c r="G417" s="5"/>
      <c r="H417" s="23"/>
      <c r="I417" s="23"/>
    </row>
    <row r="418" spans="1:9" x14ac:dyDescent="0.25">
      <c r="A418" s="51"/>
      <c r="B418" s="51"/>
      <c r="C418" s="4" t="s">
        <v>94</v>
      </c>
      <c r="D418" s="5">
        <v>500</v>
      </c>
      <c r="E418" s="5">
        <v>0</v>
      </c>
      <c r="F418" s="5">
        <v>638</v>
      </c>
      <c r="G418" s="5">
        <v>0</v>
      </c>
      <c r="H418" s="23">
        <f t="shared" si="106"/>
        <v>1.276</v>
      </c>
      <c r="I418" s="23">
        <v>0</v>
      </c>
    </row>
    <row r="419" spans="1:9" x14ac:dyDescent="0.25">
      <c r="A419" s="54" t="s">
        <v>101</v>
      </c>
      <c r="B419" s="51" t="s">
        <v>104</v>
      </c>
      <c r="C419" s="2" t="s">
        <v>6</v>
      </c>
      <c r="D419" s="3">
        <f>SUM(D420,D422,D424,D425)</f>
        <v>0</v>
      </c>
      <c r="E419" s="3">
        <f>SUM(E420,E422,E424,E425)</f>
        <v>0</v>
      </c>
      <c r="F419" s="3"/>
      <c r="G419" s="3"/>
      <c r="H419" s="24"/>
      <c r="I419" s="24"/>
    </row>
    <row r="420" spans="1:9" x14ac:dyDescent="0.25">
      <c r="A420" s="54"/>
      <c r="B420" s="51"/>
      <c r="C420" s="4" t="s">
        <v>7</v>
      </c>
      <c r="D420" s="5">
        <v>0</v>
      </c>
      <c r="E420" s="5">
        <v>0</v>
      </c>
      <c r="F420" s="5"/>
      <c r="G420" s="5"/>
      <c r="H420" s="23"/>
      <c r="I420" s="23"/>
    </row>
    <row r="421" spans="1:9" ht="24" x14ac:dyDescent="0.25">
      <c r="A421" s="54"/>
      <c r="B421" s="51"/>
      <c r="C421" s="4" t="s">
        <v>43</v>
      </c>
      <c r="D421" s="5"/>
      <c r="E421" s="5"/>
      <c r="F421" s="5"/>
      <c r="G421" s="5"/>
      <c r="H421" s="23"/>
      <c r="I421" s="5"/>
    </row>
    <row r="422" spans="1:9" x14ac:dyDescent="0.25">
      <c r="A422" s="54"/>
      <c r="B422" s="51"/>
      <c r="C422" s="4" t="s">
        <v>93</v>
      </c>
      <c r="D422" s="5"/>
      <c r="E422" s="5"/>
      <c r="F422" s="5"/>
      <c r="G422" s="5"/>
      <c r="H422" s="23"/>
      <c r="I422" s="5"/>
    </row>
    <row r="423" spans="1:9" ht="36" x14ac:dyDescent="0.25">
      <c r="A423" s="54"/>
      <c r="B423" s="51"/>
      <c r="C423" s="4" t="s">
        <v>45</v>
      </c>
      <c r="D423" s="5"/>
      <c r="E423" s="5"/>
      <c r="F423" s="5"/>
      <c r="G423" s="5"/>
      <c r="H423" s="23"/>
      <c r="I423" s="5"/>
    </row>
    <row r="424" spans="1:9" x14ac:dyDescent="0.25">
      <c r="A424" s="54"/>
      <c r="B424" s="51"/>
      <c r="C424" s="4" t="s">
        <v>46</v>
      </c>
      <c r="D424" s="5"/>
      <c r="E424" s="5"/>
      <c r="F424" s="5"/>
      <c r="G424" s="5"/>
      <c r="H424" s="23"/>
      <c r="I424" s="5"/>
    </row>
    <row r="425" spans="1:9" x14ac:dyDescent="0.25">
      <c r="A425" s="54"/>
      <c r="B425" s="51"/>
      <c r="C425" s="4" t="s">
        <v>94</v>
      </c>
      <c r="D425" s="5"/>
      <c r="E425" s="5"/>
      <c r="F425" s="5"/>
      <c r="G425" s="5"/>
      <c r="H425" s="23"/>
      <c r="I425" s="5"/>
    </row>
    <row r="426" spans="1:9" x14ac:dyDescent="0.25">
      <c r="A426" s="55" t="s">
        <v>121</v>
      </c>
      <c r="B426" s="60" t="s">
        <v>122</v>
      </c>
      <c r="C426" s="2" t="s">
        <v>6</v>
      </c>
      <c r="D426" s="3">
        <f>SUM(D427,D429,D431,D432)</f>
        <v>346631.6</v>
      </c>
      <c r="E426" s="3">
        <f t="shared" ref="E426:G426" si="108">SUM(E427,E429,E431,E432)</f>
        <v>0</v>
      </c>
      <c r="F426" s="3">
        <f t="shared" si="108"/>
        <v>16699</v>
      </c>
      <c r="G426" s="3">
        <f t="shared" si="108"/>
        <v>0</v>
      </c>
      <c r="H426" s="24">
        <f>F426/D426</f>
        <v>4.8175065400846317E-2</v>
      </c>
      <c r="I426" s="24">
        <v>0</v>
      </c>
    </row>
    <row r="427" spans="1:9" x14ac:dyDescent="0.25">
      <c r="A427" s="58"/>
      <c r="B427" s="61"/>
      <c r="C427" s="4" t="s">
        <v>7</v>
      </c>
      <c r="D427" s="5">
        <f>SUM(D435+D442+D449)</f>
        <v>5250</v>
      </c>
      <c r="E427" s="5">
        <f t="shared" ref="E427:G427" si="109">SUM(E435+E442+E449)</f>
        <v>0</v>
      </c>
      <c r="F427" s="5">
        <f t="shared" si="109"/>
        <v>0</v>
      </c>
      <c r="G427" s="5">
        <f t="shared" si="109"/>
        <v>0</v>
      </c>
      <c r="H427" s="23">
        <f t="shared" ref="H427:H432" si="110">F427/D427</f>
        <v>0</v>
      </c>
      <c r="I427" s="23">
        <v>0</v>
      </c>
    </row>
    <row r="428" spans="1:9" ht="24" x14ac:dyDescent="0.25">
      <c r="A428" s="58"/>
      <c r="B428" s="61"/>
      <c r="C428" s="4" t="s">
        <v>43</v>
      </c>
      <c r="D428" s="5"/>
      <c r="E428" s="5"/>
      <c r="F428" s="5"/>
      <c r="G428" s="5"/>
      <c r="H428" s="23"/>
      <c r="I428" s="23"/>
    </row>
    <row r="429" spans="1:9" x14ac:dyDescent="0.25">
      <c r="A429" s="58"/>
      <c r="B429" s="61"/>
      <c r="C429" s="4" t="s">
        <v>93</v>
      </c>
      <c r="D429" s="5">
        <f t="shared" ref="D429:G429" si="111">SUM(D437+D444+D451)</f>
        <v>31826.6</v>
      </c>
      <c r="E429" s="5">
        <f t="shared" si="111"/>
        <v>0</v>
      </c>
      <c r="F429" s="5">
        <f t="shared" si="111"/>
        <v>0</v>
      </c>
      <c r="G429" s="5">
        <f t="shared" si="111"/>
        <v>0</v>
      </c>
      <c r="H429" s="23">
        <f t="shared" si="110"/>
        <v>0</v>
      </c>
      <c r="I429" s="23">
        <v>0</v>
      </c>
    </row>
    <row r="430" spans="1:9" ht="36" x14ac:dyDescent="0.25">
      <c r="A430" s="58"/>
      <c r="B430" s="61"/>
      <c r="C430" s="4" t="s">
        <v>45</v>
      </c>
      <c r="D430" s="5"/>
      <c r="E430" s="5"/>
      <c r="F430" s="5"/>
      <c r="G430" s="5"/>
      <c r="H430" s="23"/>
      <c r="I430" s="23"/>
    </row>
    <row r="431" spans="1:9" x14ac:dyDescent="0.25">
      <c r="A431" s="58"/>
      <c r="B431" s="61"/>
      <c r="C431" s="4" t="s">
        <v>46</v>
      </c>
      <c r="D431" s="5"/>
      <c r="E431" s="5"/>
      <c r="F431" s="5"/>
      <c r="G431" s="5"/>
      <c r="H431" s="23"/>
      <c r="I431" s="23"/>
    </row>
    <row r="432" spans="1:9" x14ac:dyDescent="0.25">
      <c r="A432" s="58"/>
      <c r="B432" s="62"/>
      <c r="C432" s="4" t="s">
        <v>94</v>
      </c>
      <c r="D432" s="5">
        <f t="shared" ref="D432:G432" si="112">SUM(D440+D447+D454)</f>
        <v>309555</v>
      </c>
      <c r="E432" s="5">
        <f t="shared" si="112"/>
        <v>0</v>
      </c>
      <c r="F432" s="5">
        <f t="shared" si="112"/>
        <v>16699</v>
      </c>
      <c r="G432" s="5">
        <f t="shared" si="112"/>
        <v>0</v>
      </c>
      <c r="H432" s="23">
        <f t="shared" si="110"/>
        <v>5.3945179370386523E-2</v>
      </c>
      <c r="I432" s="23">
        <v>0</v>
      </c>
    </row>
    <row r="433" spans="1:9" x14ac:dyDescent="0.25">
      <c r="A433" s="58"/>
      <c r="B433" s="56" t="s">
        <v>8</v>
      </c>
      <c r="C433" s="57"/>
      <c r="D433" s="57"/>
      <c r="E433" s="57"/>
      <c r="F433" s="57"/>
      <c r="G433" s="57"/>
      <c r="H433" s="57"/>
      <c r="I433" s="57"/>
    </row>
    <row r="434" spans="1:9" x14ac:dyDescent="0.25">
      <c r="A434" s="58"/>
      <c r="B434" s="54" t="s">
        <v>103</v>
      </c>
      <c r="C434" s="2" t="s">
        <v>6</v>
      </c>
      <c r="D434" s="3">
        <f>SUM(D435,D437,D439,D440)</f>
        <v>106576.6</v>
      </c>
      <c r="E434" s="3">
        <f t="shared" ref="E434:G434" si="113">SUM(E435,E437,E439,E440)</f>
        <v>0</v>
      </c>
      <c r="F434" s="3">
        <f t="shared" si="113"/>
        <v>16325</v>
      </c>
      <c r="G434" s="3">
        <f t="shared" si="113"/>
        <v>0</v>
      </c>
      <c r="H434" s="24">
        <f>F434/D434</f>
        <v>0.15317621316499119</v>
      </c>
      <c r="I434" s="24">
        <v>0</v>
      </c>
    </row>
    <row r="435" spans="1:9" x14ac:dyDescent="0.25">
      <c r="A435" s="58"/>
      <c r="B435" s="51"/>
      <c r="C435" s="4" t="s">
        <v>7</v>
      </c>
      <c r="D435" s="5">
        <f>D456</f>
        <v>5250</v>
      </c>
      <c r="E435" s="5">
        <f t="shared" ref="E435:G435" si="114">E456</f>
        <v>0</v>
      </c>
      <c r="F435" s="5">
        <f t="shared" si="114"/>
        <v>0</v>
      </c>
      <c r="G435" s="5">
        <f t="shared" si="114"/>
        <v>0</v>
      </c>
      <c r="H435" s="23">
        <f t="shared" ref="H435:H440" si="115">F435/D435</f>
        <v>0</v>
      </c>
      <c r="I435" s="23">
        <v>0</v>
      </c>
    </row>
    <row r="436" spans="1:9" ht="24" x14ac:dyDescent="0.25">
      <c r="A436" s="58"/>
      <c r="B436" s="51"/>
      <c r="C436" s="4" t="s">
        <v>43</v>
      </c>
      <c r="D436" s="5"/>
      <c r="E436" s="5"/>
      <c r="F436" s="5"/>
      <c r="G436" s="5"/>
      <c r="H436" s="23"/>
      <c r="I436" s="23"/>
    </row>
    <row r="437" spans="1:9" x14ac:dyDescent="0.25">
      <c r="A437" s="58"/>
      <c r="B437" s="51"/>
      <c r="C437" s="4" t="s">
        <v>93</v>
      </c>
      <c r="D437" s="5">
        <f t="shared" ref="D437:G437" si="116">D458</f>
        <v>31826.6</v>
      </c>
      <c r="E437" s="5">
        <f t="shared" si="116"/>
        <v>0</v>
      </c>
      <c r="F437" s="5">
        <f t="shared" si="116"/>
        <v>0</v>
      </c>
      <c r="G437" s="5">
        <f t="shared" si="116"/>
        <v>0</v>
      </c>
      <c r="H437" s="23">
        <f t="shared" si="115"/>
        <v>0</v>
      </c>
      <c r="I437" s="23">
        <v>0</v>
      </c>
    </row>
    <row r="438" spans="1:9" ht="36" x14ac:dyDescent="0.25">
      <c r="A438" s="58"/>
      <c r="B438" s="51"/>
      <c r="C438" s="4" t="s">
        <v>45</v>
      </c>
      <c r="D438" s="5"/>
      <c r="E438" s="5"/>
      <c r="F438" s="5"/>
      <c r="G438" s="5"/>
      <c r="H438" s="23"/>
      <c r="I438" s="23"/>
    </row>
    <row r="439" spans="1:9" x14ac:dyDescent="0.25">
      <c r="A439" s="58"/>
      <c r="B439" s="51"/>
      <c r="C439" s="4" t="s">
        <v>46</v>
      </c>
      <c r="D439" s="5"/>
      <c r="E439" s="5"/>
      <c r="F439" s="5"/>
      <c r="G439" s="5"/>
      <c r="H439" s="23"/>
      <c r="I439" s="23"/>
    </row>
    <row r="440" spans="1:9" x14ac:dyDescent="0.25">
      <c r="A440" s="58"/>
      <c r="B440" s="51"/>
      <c r="C440" s="4" t="s">
        <v>94</v>
      </c>
      <c r="D440" s="5">
        <f>D461+D482</f>
        <v>69500</v>
      </c>
      <c r="E440" s="5">
        <f t="shared" ref="E440:G440" si="117">E461+E482</f>
        <v>0</v>
      </c>
      <c r="F440" s="5">
        <f t="shared" si="117"/>
        <v>16325</v>
      </c>
      <c r="G440" s="5">
        <f t="shared" si="117"/>
        <v>0</v>
      </c>
      <c r="H440" s="23">
        <f t="shared" si="115"/>
        <v>0.23489208633093525</v>
      </c>
      <c r="I440" s="23">
        <v>0</v>
      </c>
    </row>
    <row r="441" spans="1:9" x14ac:dyDescent="0.25">
      <c r="A441" s="58"/>
      <c r="B441" s="51" t="s">
        <v>123</v>
      </c>
      <c r="C441" s="2" t="s">
        <v>6</v>
      </c>
      <c r="D441" s="3">
        <f>SUM(D442,D444,D446,D447)</f>
        <v>240000</v>
      </c>
      <c r="E441" s="3">
        <f t="shared" ref="E441:G441" si="118">SUM(E442,E444,E446,E447)</f>
        <v>0</v>
      </c>
      <c r="F441" s="3">
        <f t="shared" si="118"/>
        <v>0</v>
      </c>
      <c r="G441" s="3">
        <f t="shared" si="118"/>
        <v>0</v>
      </c>
      <c r="H441" s="24">
        <v>0</v>
      </c>
      <c r="I441" s="24">
        <v>0</v>
      </c>
    </row>
    <row r="442" spans="1:9" x14ac:dyDescent="0.25">
      <c r="A442" s="58"/>
      <c r="B442" s="51"/>
      <c r="C442" s="4" t="s">
        <v>7</v>
      </c>
      <c r="D442" s="5"/>
      <c r="E442" s="5"/>
      <c r="F442" s="5"/>
      <c r="G442" s="5"/>
      <c r="H442" s="23"/>
      <c r="I442" s="23"/>
    </row>
    <row r="443" spans="1:9" ht="24" x14ac:dyDescent="0.25">
      <c r="A443" s="58"/>
      <c r="B443" s="51"/>
      <c r="C443" s="4" t="s">
        <v>43</v>
      </c>
      <c r="D443" s="5"/>
      <c r="E443" s="5"/>
      <c r="F443" s="5"/>
      <c r="G443" s="5"/>
      <c r="H443" s="23"/>
      <c r="I443" s="23"/>
    </row>
    <row r="444" spans="1:9" x14ac:dyDescent="0.25">
      <c r="A444" s="58"/>
      <c r="B444" s="51"/>
      <c r="C444" s="4" t="s">
        <v>93</v>
      </c>
      <c r="D444" s="5"/>
      <c r="E444" s="5"/>
      <c r="F444" s="5"/>
      <c r="G444" s="5"/>
      <c r="H444" s="23"/>
      <c r="I444" s="23"/>
    </row>
    <row r="445" spans="1:9" ht="36" x14ac:dyDescent="0.25">
      <c r="A445" s="58"/>
      <c r="B445" s="51"/>
      <c r="C445" s="4" t="s">
        <v>45</v>
      </c>
      <c r="D445" s="5"/>
      <c r="E445" s="5"/>
      <c r="F445" s="5"/>
      <c r="G445" s="5"/>
      <c r="H445" s="23"/>
      <c r="I445" s="23"/>
    </row>
    <row r="446" spans="1:9" x14ac:dyDescent="0.25">
      <c r="A446" s="58"/>
      <c r="B446" s="51"/>
      <c r="C446" s="4" t="s">
        <v>46</v>
      </c>
      <c r="D446" s="5"/>
      <c r="E446" s="5"/>
      <c r="F446" s="5"/>
      <c r="G446" s="5"/>
      <c r="H446" s="23"/>
      <c r="I446" s="23"/>
    </row>
    <row r="447" spans="1:9" x14ac:dyDescent="0.25">
      <c r="A447" s="58"/>
      <c r="B447" s="51"/>
      <c r="C447" s="4" t="s">
        <v>94</v>
      </c>
      <c r="D447" s="5">
        <f t="shared" ref="D447:G447" si="119">D468</f>
        <v>240000</v>
      </c>
      <c r="E447" s="5">
        <f t="shared" si="119"/>
        <v>0</v>
      </c>
      <c r="F447" s="5">
        <f t="shared" si="119"/>
        <v>0</v>
      </c>
      <c r="G447" s="5">
        <f t="shared" si="119"/>
        <v>0</v>
      </c>
      <c r="H447" s="23">
        <v>0</v>
      </c>
      <c r="I447" s="23">
        <v>0</v>
      </c>
    </row>
    <row r="448" spans="1:9" x14ac:dyDescent="0.25">
      <c r="A448" s="58"/>
      <c r="B448" s="51" t="s">
        <v>124</v>
      </c>
      <c r="C448" s="2" t="s">
        <v>6</v>
      </c>
      <c r="D448" s="3">
        <f>D449+D451+D453+D454</f>
        <v>55</v>
      </c>
      <c r="E448" s="3">
        <f t="shared" ref="E448:G448" si="120">E449+E451+E453+E454</f>
        <v>0</v>
      </c>
      <c r="F448" s="3">
        <f t="shared" si="120"/>
        <v>374</v>
      </c>
      <c r="G448" s="3">
        <f t="shared" si="120"/>
        <v>0</v>
      </c>
      <c r="H448" s="24">
        <f t="shared" ref="H448:H454" si="121">F448/D448</f>
        <v>6.8</v>
      </c>
      <c r="I448" s="24">
        <v>0</v>
      </c>
    </row>
    <row r="449" spans="1:9" x14ac:dyDescent="0.25">
      <c r="A449" s="58"/>
      <c r="B449" s="51"/>
      <c r="C449" s="4" t="s">
        <v>7</v>
      </c>
      <c r="D449" s="5"/>
      <c r="E449" s="5"/>
      <c r="F449" s="5"/>
      <c r="G449" s="5"/>
      <c r="H449" s="23"/>
      <c r="I449" s="23"/>
    </row>
    <row r="450" spans="1:9" ht="24" x14ac:dyDescent="0.25">
      <c r="A450" s="58"/>
      <c r="B450" s="51"/>
      <c r="C450" s="4" t="s">
        <v>43</v>
      </c>
      <c r="D450" s="5"/>
      <c r="E450" s="5"/>
      <c r="F450" s="5"/>
      <c r="G450" s="5"/>
      <c r="H450" s="23"/>
      <c r="I450" s="23"/>
    </row>
    <row r="451" spans="1:9" x14ac:dyDescent="0.25">
      <c r="A451" s="58"/>
      <c r="B451" s="51"/>
      <c r="C451" s="4" t="s">
        <v>93</v>
      </c>
      <c r="D451" s="5"/>
      <c r="E451" s="5"/>
      <c r="F451" s="5"/>
      <c r="G451" s="5"/>
      <c r="H451" s="23"/>
      <c r="I451" s="23"/>
    </row>
    <row r="452" spans="1:9" ht="36" x14ac:dyDescent="0.25">
      <c r="A452" s="58"/>
      <c r="B452" s="51"/>
      <c r="C452" s="4" t="s">
        <v>45</v>
      </c>
      <c r="D452" s="5"/>
      <c r="E452" s="5"/>
      <c r="F452" s="5"/>
      <c r="G452" s="5"/>
      <c r="H452" s="23"/>
      <c r="I452" s="23"/>
    </row>
    <row r="453" spans="1:9" x14ac:dyDescent="0.25">
      <c r="A453" s="58"/>
      <c r="B453" s="51"/>
      <c r="C453" s="4" t="s">
        <v>46</v>
      </c>
      <c r="D453" s="5"/>
      <c r="E453" s="5"/>
      <c r="F453" s="5"/>
      <c r="G453" s="5"/>
      <c r="H453" s="23"/>
      <c r="I453" s="23"/>
    </row>
    <row r="454" spans="1:9" x14ac:dyDescent="0.25">
      <c r="A454" s="59"/>
      <c r="B454" s="51"/>
      <c r="C454" s="4" t="s">
        <v>94</v>
      </c>
      <c r="D454" s="5">
        <f t="shared" ref="D454:G454" si="122">D475</f>
        <v>55</v>
      </c>
      <c r="E454" s="5">
        <f t="shared" si="122"/>
        <v>0</v>
      </c>
      <c r="F454" s="5">
        <f t="shared" si="122"/>
        <v>374</v>
      </c>
      <c r="G454" s="5">
        <f t="shared" si="122"/>
        <v>0</v>
      </c>
      <c r="H454" s="23">
        <f t="shared" si="121"/>
        <v>6.8</v>
      </c>
      <c r="I454" s="23">
        <v>0</v>
      </c>
    </row>
    <row r="455" spans="1:9" x14ac:dyDescent="0.25">
      <c r="A455" s="51" t="s">
        <v>125</v>
      </c>
      <c r="B455" s="51" t="s">
        <v>104</v>
      </c>
      <c r="C455" s="2" t="s">
        <v>6</v>
      </c>
      <c r="D455" s="3">
        <f>SUM(D456,D458,D460,D461)</f>
        <v>104576.6</v>
      </c>
      <c r="E455" s="3">
        <f t="shared" ref="E455:G455" si="123">SUM(E456,E458,E460,E461)</f>
        <v>0</v>
      </c>
      <c r="F455" s="3">
        <f t="shared" si="123"/>
        <v>16325</v>
      </c>
      <c r="G455" s="3">
        <f t="shared" si="123"/>
        <v>0</v>
      </c>
      <c r="H455" s="24">
        <f t="shared" ref="H455" si="124">F455/D455</f>
        <v>0.15610566799838585</v>
      </c>
      <c r="I455" s="24">
        <v>0</v>
      </c>
    </row>
    <row r="456" spans="1:9" x14ac:dyDescent="0.25">
      <c r="A456" s="51"/>
      <c r="B456" s="51"/>
      <c r="C456" s="4" t="s">
        <v>7</v>
      </c>
      <c r="D456" s="5">
        <v>5250</v>
      </c>
      <c r="E456" s="5">
        <v>0</v>
      </c>
      <c r="F456" s="5">
        <v>0</v>
      </c>
      <c r="G456" s="5">
        <v>0</v>
      </c>
      <c r="H456" s="23">
        <f t="shared" ref="H456:H458" si="125">F456/D456</f>
        <v>0</v>
      </c>
      <c r="I456" s="23">
        <v>0</v>
      </c>
    </row>
    <row r="457" spans="1:9" ht="24" x14ac:dyDescent="0.25">
      <c r="A457" s="51"/>
      <c r="B457" s="51"/>
      <c r="C457" s="4" t="s">
        <v>43</v>
      </c>
      <c r="D457" s="5"/>
      <c r="E457" s="5"/>
      <c r="F457" s="5"/>
      <c r="G457" s="5"/>
      <c r="H457" s="23"/>
      <c r="I457" s="23"/>
    </row>
    <row r="458" spans="1:9" x14ac:dyDescent="0.25">
      <c r="A458" s="51"/>
      <c r="B458" s="51"/>
      <c r="C458" s="4" t="s">
        <v>93</v>
      </c>
      <c r="D458" s="5">
        <v>31826.6</v>
      </c>
      <c r="E458" s="5">
        <v>0</v>
      </c>
      <c r="F458" s="5">
        <v>0</v>
      </c>
      <c r="G458" s="5">
        <v>0</v>
      </c>
      <c r="H458" s="23">
        <f t="shared" si="125"/>
        <v>0</v>
      </c>
      <c r="I458" s="23">
        <v>0</v>
      </c>
    </row>
    <row r="459" spans="1:9" ht="36" x14ac:dyDescent="0.25">
      <c r="A459" s="51"/>
      <c r="B459" s="51"/>
      <c r="C459" s="4" t="s">
        <v>45</v>
      </c>
      <c r="D459" s="5"/>
      <c r="E459" s="5"/>
      <c r="F459" s="5"/>
      <c r="G459" s="5"/>
      <c r="H459" s="23"/>
      <c r="I459" s="23"/>
    </row>
    <row r="460" spans="1:9" x14ac:dyDescent="0.25">
      <c r="A460" s="51"/>
      <c r="B460" s="51"/>
      <c r="C460" s="4" t="s">
        <v>46</v>
      </c>
      <c r="D460" s="5"/>
      <c r="E460" s="5"/>
      <c r="F460" s="5"/>
      <c r="G460" s="5"/>
      <c r="H460" s="23"/>
      <c r="I460" s="23"/>
    </row>
    <row r="461" spans="1:9" x14ac:dyDescent="0.25">
      <c r="A461" s="51"/>
      <c r="B461" s="51"/>
      <c r="C461" s="4" t="s">
        <v>94</v>
      </c>
      <c r="D461" s="5">
        <v>67500</v>
      </c>
      <c r="E461" s="5">
        <v>0</v>
      </c>
      <c r="F461" s="5">
        <v>16325</v>
      </c>
      <c r="G461" s="5">
        <v>0</v>
      </c>
      <c r="H461" s="23">
        <f t="shared" ref="H461:H462" si="126">F461/D461</f>
        <v>0.24185185185185185</v>
      </c>
      <c r="I461" s="23">
        <v>0</v>
      </c>
    </row>
    <row r="462" spans="1:9" x14ac:dyDescent="0.25">
      <c r="A462" s="51" t="s">
        <v>126</v>
      </c>
      <c r="B462" s="51" t="s">
        <v>127</v>
      </c>
      <c r="C462" s="2" t="s">
        <v>6</v>
      </c>
      <c r="D462" s="3">
        <f>SUM(D463,D465,D467,D468)</f>
        <v>240000</v>
      </c>
      <c r="E462" s="3">
        <f t="shared" ref="E462:G462" si="127">SUM(E463,E465,E467,E468)</f>
        <v>0</v>
      </c>
      <c r="F462" s="3">
        <f t="shared" si="127"/>
        <v>0</v>
      </c>
      <c r="G462" s="3">
        <f t="shared" si="127"/>
        <v>0</v>
      </c>
      <c r="H462" s="24">
        <f t="shared" si="126"/>
        <v>0</v>
      </c>
      <c r="I462" s="24">
        <v>0</v>
      </c>
    </row>
    <row r="463" spans="1:9" x14ac:dyDescent="0.25">
      <c r="A463" s="51"/>
      <c r="B463" s="51"/>
      <c r="C463" s="4" t="s">
        <v>7</v>
      </c>
      <c r="D463" s="5"/>
      <c r="E463" s="5"/>
      <c r="F463" s="5"/>
      <c r="G463" s="5"/>
      <c r="H463" s="23"/>
      <c r="I463" s="23"/>
    </row>
    <row r="464" spans="1:9" ht="24" x14ac:dyDescent="0.25">
      <c r="A464" s="51"/>
      <c r="B464" s="51"/>
      <c r="C464" s="4" t="s">
        <v>43</v>
      </c>
      <c r="D464" s="5"/>
      <c r="E464" s="5"/>
      <c r="F464" s="5"/>
      <c r="G464" s="5"/>
      <c r="H464" s="23"/>
      <c r="I464" s="23"/>
    </row>
    <row r="465" spans="1:9" x14ac:dyDescent="0.25">
      <c r="A465" s="51"/>
      <c r="B465" s="51"/>
      <c r="C465" s="4" t="s">
        <v>93</v>
      </c>
      <c r="D465" s="5"/>
      <c r="E465" s="5"/>
      <c r="F465" s="5"/>
      <c r="G465" s="5"/>
      <c r="H465" s="23"/>
      <c r="I465" s="23"/>
    </row>
    <row r="466" spans="1:9" ht="36" x14ac:dyDescent="0.25">
      <c r="A466" s="51"/>
      <c r="B466" s="51"/>
      <c r="C466" s="4" t="s">
        <v>45</v>
      </c>
      <c r="D466" s="5"/>
      <c r="E466" s="5"/>
      <c r="F466" s="5"/>
      <c r="G466" s="5"/>
      <c r="H466" s="23"/>
      <c r="I466" s="23"/>
    </row>
    <row r="467" spans="1:9" x14ac:dyDescent="0.25">
      <c r="A467" s="51"/>
      <c r="B467" s="51"/>
      <c r="C467" s="4" t="s">
        <v>46</v>
      </c>
      <c r="D467" s="5"/>
      <c r="E467" s="5"/>
      <c r="F467" s="5"/>
      <c r="G467" s="5"/>
      <c r="H467" s="23"/>
      <c r="I467" s="23"/>
    </row>
    <row r="468" spans="1:9" x14ac:dyDescent="0.25">
      <c r="A468" s="51"/>
      <c r="B468" s="51"/>
      <c r="C468" s="4" t="s">
        <v>94</v>
      </c>
      <c r="D468" s="5">
        <v>240000</v>
      </c>
      <c r="E468" s="5">
        <v>0</v>
      </c>
      <c r="F468" s="5">
        <v>0</v>
      </c>
      <c r="G468" s="5">
        <v>0</v>
      </c>
      <c r="H468" s="23">
        <f t="shared" ref="H468:H469" si="128">F468/D468</f>
        <v>0</v>
      </c>
      <c r="I468" s="23">
        <v>0</v>
      </c>
    </row>
    <row r="469" spans="1:9" x14ac:dyDescent="0.25">
      <c r="A469" s="51" t="s">
        <v>128</v>
      </c>
      <c r="B469" s="51" t="s">
        <v>124</v>
      </c>
      <c r="C469" s="2" t="s">
        <v>6</v>
      </c>
      <c r="D469" s="3">
        <f>SUM(D470,D472,D474,D475)</f>
        <v>55</v>
      </c>
      <c r="E469" s="3">
        <f t="shared" ref="E469:G469" si="129">SUM(E470,E472,E474,E475)</f>
        <v>0</v>
      </c>
      <c r="F469" s="3">
        <f t="shared" si="129"/>
        <v>374</v>
      </c>
      <c r="G469" s="3">
        <f t="shared" si="129"/>
        <v>0</v>
      </c>
      <c r="H469" s="24">
        <f t="shared" si="128"/>
        <v>6.8</v>
      </c>
      <c r="I469" s="24">
        <v>0</v>
      </c>
    </row>
    <row r="470" spans="1:9" x14ac:dyDescent="0.25">
      <c r="A470" s="51"/>
      <c r="B470" s="51"/>
      <c r="C470" s="4" t="s">
        <v>7</v>
      </c>
      <c r="D470" s="5"/>
      <c r="E470" s="5"/>
      <c r="F470" s="5"/>
      <c r="G470" s="5"/>
      <c r="H470" s="23"/>
      <c r="I470" s="23"/>
    </row>
    <row r="471" spans="1:9" ht="24" x14ac:dyDescent="0.25">
      <c r="A471" s="51"/>
      <c r="B471" s="51"/>
      <c r="C471" s="4" t="s">
        <v>43</v>
      </c>
      <c r="D471" s="5"/>
      <c r="E471" s="5"/>
      <c r="F471" s="5"/>
      <c r="G471" s="5"/>
      <c r="H471" s="23"/>
      <c r="I471" s="23"/>
    </row>
    <row r="472" spans="1:9" x14ac:dyDescent="0.25">
      <c r="A472" s="51"/>
      <c r="B472" s="51"/>
      <c r="C472" s="4" t="s">
        <v>93</v>
      </c>
      <c r="D472" s="5"/>
      <c r="E472" s="5"/>
      <c r="F472" s="5"/>
      <c r="G472" s="5"/>
      <c r="H472" s="23"/>
      <c r="I472" s="23"/>
    </row>
    <row r="473" spans="1:9" ht="36" x14ac:dyDescent="0.25">
      <c r="A473" s="51"/>
      <c r="B473" s="51"/>
      <c r="C473" s="4" t="s">
        <v>45</v>
      </c>
      <c r="D473" s="5"/>
      <c r="E473" s="5"/>
      <c r="F473" s="5"/>
      <c r="G473" s="5"/>
      <c r="H473" s="23"/>
      <c r="I473" s="23"/>
    </row>
    <row r="474" spans="1:9" x14ac:dyDescent="0.25">
      <c r="A474" s="51"/>
      <c r="B474" s="51"/>
      <c r="C474" s="4" t="s">
        <v>46</v>
      </c>
      <c r="D474" s="5"/>
      <c r="E474" s="5"/>
      <c r="F474" s="5"/>
      <c r="G474" s="5"/>
      <c r="H474" s="23"/>
      <c r="I474" s="23"/>
    </row>
    <row r="475" spans="1:9" x14ac:dyDescent="0.25">
      <c r="A475" s="51"/>
      <c r="B475" s="51"/>
      <c r="C475" s="4" t="s">
        <v>94</v>
      </c>
      <c r="D475" s="5">
        <v>55</v>
      </c>
      <c r="E475" s="5">
        <v>0</v>
      </c>
      <c r="F475" s="5">
        <v>374</v>
      </c>
      <c r="G475" s="5">
        <v>0</v>
      </c>
      <c r="H475" s="23">
        <f t="shared" ref="H475:H476" si="130">F475/D475</f>
        <v>6.8</v>
      </c>
      <c r="I475" s="23">
        <v>0</v>
      </c>
    </row>
    <row r="476" spans="1:9" x14ac:dyDescent="0.25">
      <c r="A476" s="51" t="s">
        <v>152</v>
      </c>
      <c r="B476" s="51" t="s">
        <v>139</v>
      </c>
      <c r="C476" s="2" t="s">
        <v>6</v>
      </c>
      <c r="D476" s="3">
        <f>SUM(D477,D479,D481,D482)</f>
        <v>2000</v>
      </c>
      <c r="E476" s="3">
        <f t="shared" ref="E476:G476" si="131">SUM(E477,E479,E481,E482)</f>
        <v>0</v>
      </c>
      <c r="F476" s="3">
        <f t="shared" si="131"/>
        <v>0</v>
      </c>
      <c r="G476" s="3">
        <f t="shared" si="131"/>
        <v>0</v>
      </c>
      <c r="H476" s="24">
        <f t="shared" si="130"/>
        <v>0</v>
      </c>
      <c r="I476" s="24">
        <v>0</v>
      </c>
    </row>
    <row r="477" spans="1:9" x14ac:dyDescent="0.25">
      <c r="A477" s="51"/>
      <c r="B477" s="51"/>
      <c r="C477" s="4" t="s">
        <v>7</v>
      </c>
      <c r="D477" s="5"/>
      <c r="E477" s="5"/>
      <c r="F477" s="5"/>
      <c r="G477" s="5"/>
      <c r="H477" s="23"/>
      <c r="I477" s="23"/>
    </row>
    <row r="478" spans="1:9" ht="24" x14ac:dyDescent="0.25">
      <c r="A478" s="51"/>
      <c r="B478" s="51"/>
      <c r="C478" s="4" t="s">
        <v>43</v>
      </c>
      <c r="D478" s="5"/>
      <c r="E478" s="5"/>
      <c r="F478" s="5"/>
      <c r="G478" s="5"/>
      <c r="H478" s="23"/>
      <c r="I478" s="23"/>
    </row>
    <row r="479" spans="1:9" x14ac:dyDescent="0.25">
      <c r="A479" s="51"/>
      <c r="B479" s="51"/>
      <c r="C479" s="4" t="s">
        <v>93</v>
      </c>
      <c r="D479" s="5"/>
      <c r="E479" s="5"/>
      <c r="F479" s="5"/>
      <c r="G479" s="5"/>
      <c r="H479" s="23"/>
      <c r="I479" s="23"/>
    </row>
    <row r="480" spans="1:9" ht="36" x14ac:dyDescent="0.25">
      <c r="A480" s="51"/>
      <c r="B480" s="51"/>
      <c r="C480" s="4" t="s">
        <v>45</v>
      </c>
      <c r="D480" s="5"/>
      <c r="E480" s="5"/>
      <c r="F480" s="5"/>
      <c r="G480" s="5"/>
      <c r="H480" s="23"/>
      <c r="I480" s="23"/>
    </row>
    <row r="481" spans="1:9" x14ac:dyDescent="0.25">
      <c r="A481" s="51"/>
      <c r="B481" s="51"/>
      <c r="C481" s="4" t="s">
        <v>46</v>
      </c>
      <c r="D481" s="5"/>
      <c r="E481" s="5"/>
      <c r="F481" s="5"/>
      <c r="G481" s="5"/>
      <c r="H481" s="23"/>
      <c r="I481" s="23"/>
    </row>
    <row r="482" spans="1:9" x14ac:dyDescent="0.25">
      <c r="A482" s="51"/>
      <c r="B482" s="51"/>
      <c r="C482" s="4" t="s">
        <v>94</v>
      </c>
      <c r="D482" s="5">
        <v>2000</v>
      </c>
      <c r="E482" s="5">
        <v>0</v>
      </c>
      <c r="F482" s="5">
        <v>0</v>
      </c>
      <c r="G482" s="5">
        <v>0</v>
      </c>
      <c r="H482" s="23">
        <f t="shared" ref="H482" si="132">F482/D482</f>
        <v>0</v>
      </c>
      <c r="I482" s="23">
        <v>0</v>
      </c>
    </row>
  </sheetData>
  <mergeCells count="123">
    <mergeCell ref="B433:I433"/>
    <mergeCell ref="B434:B440"/>
    <mergeCell ref="B441:B447"/>
    <mergeCell ref="B448:B454"/>
    <mergeCell ref="B279:B285"/>
    <mergeCell ref="A280:A285"/>
    <mergeCell ref="A476:A482"/>
    <mergeCell ref="B476:B482"/>
    <mergeCell ref="A419:A425"/>
    <mergeCell ref="B419:B425"/>
    <mergeCell ref="B391:B397"/>
    <mergeCell ref="B384:B390"/>
    <mergeCell ref="B398:B404"/>
    <mergeCell ref="A384:A390"/>
    <mergeCell ref="A455:A461"/>
    <mergeCell ref="B455:B461"/>
    <mergeCell ref="A462:A468"/>
    <mergeCell ref="B462:B468"/>
    <mergeCell ref="A412:A418"/>
    <mergeCell ref="B412:B418"/>
    <mergeCell ref="A405:A411"/>
    <mergeCell ref="B405:B411"/>
    <mergeCell ref="A398:A404"/>
    <mergeCell ref="A391:A397"/>
    <mergeCell ref="A321:A327"/>
    <mergeCell ref="A469:A475"/>
    <mergeCell ref="B469:B475"/>
    <mergeCell ref="A426:A454"/>
    <mergeCell ref="B426:B432"/>
    <mergeCell ref="A286:A292"/>
    <mergeCell ref="B287:B292"/>
    <mergeCell ref="A293:A299"/>
    <mergeCell ref="B293:B299"/>
    <mergeCell ref="A300:A306"/>
    <mergeCell ref="B300:B306"/>
    <mergeCell ref="A307:A313"/>
    <mergeCell ref="B307:B313"/>
    <mergeCell ref="A314:A320"/>
    <mergeCell ref="B314:B320"/>
    <mergeCell ref="A356:A362"/>
    <mergeCell ref="B356:B362"/>
    <mergeCell ref="A363:A369"/>
    <mergeCell ref="B363:B369"/>
    <mergeCell ref="A370:A376"/>
    <mergeCell ref="B370:B376"/>
    <mergeCell ref="A377:A383"/>
    <mergeCell ref="B377:B383"/>
    <mergeCell ref="B321:B327"/>
    <mergeCell ref="B272:B278"/>
    <mergeCell ref="A273:A278"/>
    <mergeCell ref="B63:B69"/>
    <mergeCell ref="A6:A69"/>
    <mergeCell ref="B28:B34"/>
    <mergeCell ref="B258:B264"/>
    <mergeCell ref="A259:A264"/>
    <mergeCell ref="B230:B236"/>
    <mergeCell ref="B185:I185"/>
    <mergeCell ref="B171:B177"/>
    <mergeCell ref="A143:A177"/>
    <mergeCell ref="B215:B221"/>
    <mergeCell ref="A70:A119"/>
    <mergeCell ref="B237:B243"/>
    <mergeCell ref="A201:A221"/>
    <mergeCell ref="B178:B184"/>
    <mergeCell ref="B222:B228"/>
    <mergeCell ref="B186:B192"/>
    <mergeCell ref="B49:B55"/>
    <mergeCell ref="B56:B62"/>
    <mergeCell ref="B120:B126"/>
    <mergeCell ref="B244:B250"/>
    <mergeCell ref="A245:A250"/>
    <mergeCell ref="B251:B257"/>
    <mergeCell ref="A252:A257"/>
    <mergeCell ref="B265:B271"/>
    <mergeCell ref="A266:A271"/>
    <mergeCell ref="B335:B341"/>
    <mergeCell ref="A342:A348"/>
    <mergeCell ref="B342:B348"/>
    <mergeCell ref="H3:I4"/>
    <mergeCell ref="G4:G5"/>
    <mergeCell ref="F4:F5"/>
    <mergeCell ref="B6:B12"/>
    <mergeCell ref="B78:B84"/>
    <mergeCell ref="B85:B91"/>
    <mergeCell ref="B207:I207"/>
    <mergeCell ref="B208:B214"/>
    <mergeCell ref="B200:B206"/>
    <mergeCell ref="B99:B105"/>
    <mergeCell ref="B106:B112"/>
    <mergeCell ref="B113:B119"/>
    <mergeCell ref="B135:B141"/>
    <mergeCell ref="B128:B134"/>
    <mergeCell ref="B142:B148"/>
    <mergeCell ref="B149:I149"/>
    <mergeCell ref="B150:B156"/>
    <mergeCell ref="B157:B163"/>
    <mergeCell ref="B164:B170"/>
    <mergeCell ref="B35:B41"/>
    <mergeCell ref="B42:B48"/>
    <mergeCell ref="A349:A355"/>
    <mergeCell ref="B349:B355"/>
    <mergeCell ref="D1:I1"/>
    <mergeCell ref="A2:I2"/>
    <mergeCell ref="D3:E4"/>
    <mergeCell ref="A223:A243"/>
    <mergeCell ref="A3:A5"/>
    <mergeCell ref="B3:B5"/>
    <mergeCell ref="C3:C5"/>
    <mergeCell ref="B92:B98"/>
    <mergeCell ref="B13:I13"/>
    <mergeCell ref="B14:B20"/>
    <mergeCell ref="B21:B27"/>
    <mergeCell ref="B77:I77"/>
    <mergeCell ref="A121:A141"/>
    <mergeCell ref="B127:I127"/>
    <mergeCell ref="B70:B76"/>
    <mergeCell ref="B229:I229"/>
    <mergeCell ref="B193:B199"/>
    <mergeCell ref="A179:A199"/>
    <mergeCell ref="F3:G3"/>
    <mergeCell ref="A328:A334"/>
    <mergeCell ref="B328:B334"/>
    <mergeCell ref="A335:A341"/>
  </mergeCells>
  <pageMargins left="0.11811023622047245" right="0.11811023622047245" top="0.15748031496062992" bottom="0.15748031496062992" header="0.31496062992125984" footer="0.31496062992125984"/>
  <pageSetup paperSize="9" scale="90" fitToHeight="0" orientation="landscape" r:id="rId1"/>
  <rowBreaks count="16" manualBreakCount="16">
    <brk id="27" max="16383" man="1"/>
    <brk id="55" max="16383" man="1"/>
    <brk id="84" max="16383" man="1"/>
    <brk id="112" max="16383" man="1"/>
    <brk id="141" max="16383" man="1"/>
    <brk id="170" max="16383" man="1"/>
    <brk id="199" max="16383" man="1"/>
    <brk id="229" max="16383" man="1"/>
    <brk id="257" max="16383" man="1"/>
    <brk id="285" max="16383" man="1"/>
    <brk id="313" max="8" man="1"/>
    <brk id="341" max="8" man="1"/>
    <brk id="369" max="8" man="1"/>
    <brk id="397" max="16383" man="1"/>
    <brk id="425" max="16383" man="1"/>
    <brk id="4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sqref="A1:H71"/>
    </sheetView>
  </sheetViews>
  <sheetFormatPr defaultRowHeight="15" x14ac:dyDescent="0.25"/>
  <sheetData>
    <row r="1" spans="1:8" ht="240.75" customHeight="1" thickBot="1" x14ac:dyDescent="0.3">
      <c r="A1" s="79" t="s">
        <v>0</v>
      </c>
      <c r="B1" s="79" t="s">
        <v>27</v>
      </c>
      <c r="C1" s="79" t="s">
        <v>2</v>
      </c>
      <c r="D1" s="83" t="s">
        <v>28</v>
      </c>
      <c r="E1" s="84"/>
      <c r="F1" s="10" t="s">
        <v>29</v>
      </c>
      <c r="G1" s="83" t="s">
        <v>31</v>
      </c>
      <c r="H1" s="84"/>
    </row>
    <row r="2" spans="1:8" ht="30" thickBot="1" x14ac:dyDescent="0.3">
      <c r="A2" s="80"/>
      <c r="B2" s="80"/>
      <c r="C2" s="80"/>
      <c r="D2" s="11" t="s">
        <v>32</v>
      </c>
      <c r="E2" s="12" t="s">
        <v>33</v>
      </c>
      <c r="F2" s="11" t="s">
        <v>30</v>
      </c>
      <c r="G2" s="11" t="s">
        <v>34</v>
      </c>
      <c r="H2" s="12" t="s">
        <v>35</v>
      </c>
    </row>
    <row r="3" spans="1:8" ht="30.75" thickBot="1" x14ac:dyDescent="0.3">
      <c r="A3" s="13" t="s">
        <v>36</v>
      </c>
      <c r="B3" s="70"/>
      <c r="C3" s="17" t="s">
        <v>39</v>
      </c>
      <c r="D3" s="18" t="s">
        <v>40</v>
      </c>
      <c r="E3" s="18" t="s">
        <v>41</v>
      </c>
      <c r="F3" s="18" t="s">
        <v>42</v>
      </c>
      <c r="G3" s="18">
        <v>27.1</v>
      </c>
      <c r="H3" s="18">
        <v>27.2</v>
      </c>
    </row>
    <row r="4" spans="1:8" ht="165.75" thickBot="1" x14ac:dyDescent="0.3">
      <c r="A4" s="13" t="s">
        <v>37</v>
      </c>
      <c r="B4" s="71"/>
      <c r="C4" s="17" t="s">
        <v>7</v>
      </c>
      <c r="D4" s="18" t="s">
        <v>40</v>
      </c>
      <c r="E4" s="18" t="s">
        <v>41</v>
      </c>
      <c r="F4" s="18" t="s">
        <v>42</v>
      </c>
      <c r="G4" s="18">
        <v>27.1</v>
      </c>
      <c r="H4" s="18">
        <v>27.2</v>
      </c>
    </row>
    <row r="5" spans="1:8" ht="135.75" thickBot="1" x14ac:dyDescent="0.3">
      <c r="A5" s="13" t="s">
        <v>38</v>
      </c>
      <c r="B5" s="71"/>
      <c r="C5" s="17" t="s">
        <v>43</v>
      </c>
      <c r="D5" s="18"/>
      <c r="E5" s="18"/>
      <c r="F5" s="18"/>
      <c r="G5" s="18"/>
      <c r="H5" s="18"/>
    </row>
    <row r="6" spans="1:8" ht="45.75" thickBot="1" x14ac:dyDescent="0.3">
      <c r="A6" s="14"/>
      <c r="B6" s="71"/>
      <c r="C6" s="17" t="s">
        <v>44</v>
      </c>
      <c r="D6" s="18"/>
      <c r="E6" s="18"/>
      <c r="F6" s="18"/>
      <c r="G6" s="18"/>
      <c r="H6" s="18"/>
    </row>
    <row r="7" spans="1:8" ht="150.75" thickBot="1" x14ac:dyDescent="0.3">
      <c r="A7" s="14"/>
      <c r="B7" s="71"/>
      <c r="C7" s="17" t="s">
        <v>45</v>
      </c>
      <c r="D7" s="18"/>
      <c r="E7" s="18"/>
      <c r="F7" s="18"/>
      <c r="G7" s="18"/>
      <c r="H7" s="18"/>
    </row>
    <row r="8" spans="1:8" ht="45.75" thickBot="1" x14ac:dyDescent="0.3">
      <c r="A8" s="14"/>
      <c r="B8" s="71"/>
      <c r="C8" s="17" t="s">
        <v>46</v>
      </c>
      <c r="D8" s="18"/>
      <c r="E8" s="18"/>
      <c r="F8" s="18"/>
      <c r="G8" s="18"/>
      <c r="H8" s="18"/>
    </row>
    <row r="9" spans="1:8" ht="60.75" thickBot="1" x14ac:dyDescent="0.3">
      <c r="A9" s="14"/>
      <c r="B9" s="72"/>
      <c r="C9" s="17" t="s">
        <v>47</v>
      </c>
      <c r="D9" s="18"/>
      <c r="E9" s="18"/>
      <c r="F9" s="18"/>
      <c r="G9" s="18"/>
      <c r="H9" s="18"/>
    </row>
    <row r="10" spans="1:8" ht="30" customHeight="1" thickBot="1" x14ac:dyDescent="0.3">
      <c r="A10" s="14"/>
      <c r="B10" s="81" t="s">
        <v>8</v>
      </c>
      <c r="C10" s="82"/>
      <c r="D10" s="18"/>
      <c r="E10" s="18"/>
      <c r="F10" s="18"/>
      <c r="G10" s="18"/>
      <c r="H10" s="18"/>
    </row>
    <row r="11" spans="1:8" ht="30.75" thickBot="1" x14ac:dyDescent="0.3">
      <c r="A11" s="14"/>
      <c r="B11" s="73" t="s">
        <v>48</v>
      </c>
      <c r="C11" s="17" t="s">
        <v>39</v>
      </c>
      <c r="D11" s="18" t="s">
        <v>40</v>
      </c>
      <c r="E11" s="18" t="s">
        <v>41</v>
      </c>
      <c r="F11" s="18" t="s">
        <v>42</v>
      </c>
      <c r="G11" s="18">
        <v>27.1</v>
      </c>
      <c r="H11" s="18">
        <v>27.2</v>
      </c>
    </row>
    <row r="12" spans="1:8" ht="45.75" thickBot="1" x14ac:dyDescent="0.3">
      <c r="A12" s="14"/>
      <c r="B12" s="74"/>
      <c r="C12" s="17" t="s">
        <v>7</v>
      </c>
      <c r="D12" s="18" t="s">
        <v>40</v>
      </c>
      <c r="E12" s="18" t="s">
        <v>41</v>
      </c>
      <c r="F12" s="18" t="s">
        <v>42</v>
      </c>
      <c r="G12" s="18">
        <v>27.1</v>
      </c>
      <c r="H12" s="18">
        <v>27.2</v>
      </c>
    </row>
    <row r="13" spans="1:8" ht="135.75" thickBot="1" x14ac:dyDescent="0.3">
      <c r="A13" s="14"/>
      <c r="B13" s="74"/>
      <c r="C13" s="17" t="s">
        <v>43</v>
      </c>
      <c r="D13" s="18"/>
      <c r="E13" s="18"/>
      <c r="F13" s="18"/>
      <c r="G13" s="18"/>
      <c r="H13" s="18"/>
    </row>
    <row r="14" spans="1:8" ht="45.75" thickBot="1" x14ac:dyDescent="0.3">
      <c r="A14" s="14"/>
      <c r="B14" s="74"/>
      <c r="C14" s="17" t="s">
        <v>44</v>
      </c>
      <c r="D14" s="18"/>
      <c r="E14" s="18"/>
      <c r="F14" s="18"/>
      <c r="G14" s="18"/>
      <c r="H14" s="18"/>
    </row>
    <row r="15" spans="1:8" ht="150.75" thickBot="1" x14ac:dyDescent="0.3">
      <c r="A15" s="14"/>
      <c r="B15" s="74"/>
      <c r="C15" s="17" t="s">
        <v>45</v>
      </c>
      <c r="D15" s="18"/>
      <c r="E15" s="18"/>
      <c r="F15" s="18"/>
      <c r="G15" s="18"/>
      <c r="H15" s="18"/>
    </row>
    <row r="16" spans="1:8" ht="45.75" thickBot="1" x14ac:dyDescent="0.3">
      <c r="A16" s="14"/>
      <c r="B16" s="74"/>
      <c r="C16" s="17" t="s">
        <v>46</v>
      </c>
      <c r="D16" s="18"/>
      <c r="E16" s="18"/>
      <c r="F16" s="18"/>
      <c r="G16" s="18"/>
      <c r="H16" s="18"/>
    </row>
    <row r="17" spans="1:8" ht="60.75" thickBot="1" x14ac:dyDescent="0.3">
      <c r="A17" s="15"/>
      <c r="B17" s="75"/>
      <c r="C17" s="17" t="s">
        <v>47</v>
      </c>
      <c r="D17" s="18"/>
      <c r="E17" s="18"/>
      <c r="F17" s="18"/>
      <c r="G17" s="18"/>
      <c r="H17" s="18"/>
    </row>
    <row r="18" spans="1:8" ht="90.75" thickBot="1" x14ac:dyDescent="0.3">
      <c r="A18" s="20" t="s">
        <v>49</v>
      </c>
      <c r="B18" s="73" t="s">
        <v>48</v>
      </c>
      <c r="C18" s="17" t="s">
        <v>39</v>
      </c>
      <c r="D18" s="18" t="s">
        <v>55</v>
      </c>
      <c r="E18" s="17" t="s">
        <v>55</v>
      </c>
      <c r="F18" s="18" t="s">
        <v>56</v>
      </c>
      <c r="G18" s="18">
        <v>18.8</v>
      </c>
      <c r="H18" s="18">
        <v>18.8</v>
      </c>
    </row>
    <row r="19" spans="1:8" ht="165.75" thickBot="1" x14ac:dyDescent="0.3">
      <c r="A19" s="21" t="s">
        <v>50</v>
      </c>
      <c r="B19" s="74"/>
      <c r="C19" s="17" t="s">
        <v>7</v>
      </c>
      <c r="D19" s="18" t="s">
        <v>55</v>
      </c>
      <c r="E19" s="17" t="s">
        <v>55</v>
      </c>
      <c r="F19" s="18" t="s">
        <v>56</v>
      </c>
      <c r="G19" s="18">
        <v>18.8</v>
      </c>
      <c r="H19" s="18">
        <v>18.8</v>
      </c>
    </row>
    <row r="20" spans="1:8" ht="195.75" thickBot="1" x14ac:dyDescent="0.3">
      <c r="A20" s="21" t="s">
        <v>51</v>
      </c>
      <c r="B20" s="74"/>
      <c r="C20" s="17" t="s">
        <v>43</v>
      </c>
      <c r="D20" s="18"/>
      <c r="E20" s="18"/>
      <c r="F20" s="18"/>
      <c r="G20" s="18"/>
      <c r="H20" s="18"/>
    </row>
    <row r="21" spans="1:8" ht="90.75" thickBot="1" x14ac:dyDescent="0.3">
      <c r="A21" s="21" t="s">
        <v>52</v>
      </c>
      <c r="B21" s="74"/>
      <c r="C21" s="17" t="s">
        <v>44</v>
      </c>
      <c r="D21" s="18"/>
      <c r="E21" s="18"/>
      <c r="F21" s="18"/>
      <c r="G21" s="18"/>
      <c r="H21" s="18"/>
    </row>
    <row r="22" spans="1:8" ht="150.75" thickBot="1" x14ac:dyDescent="0.3">
      <c r="A22" s="21" t="s">
        <v>53</v>
      </c>
      <c r="B22" s="74"/>
      <c r="C22" s="17" t="s">
        <v>45</v>
      </c>
      <c r="D22" s="18"/>
      <c r="E22" s="18"/>
      <c r="F22" s="18"/>
      <c r="G22" s="18"/>
      <c r="H22" s="18"/>
    </row>
    <row r="23" spans="1:8" ht="45.75" thickBot="1" x14ac:dyDescent="0.3">
      <c r="A23" s="21" t="s">
        <v>54</v>
      </c>
      <c r="B23" s="74"/>
      <c r="C23" s="17" t="s">
        <v>46</v>
      </c>
      <c r="D23" s="18"/>
      <c r="E23" s="18"/>
      <c r="F23" s="18"/>
      <c r="G23" s="18"/>
      <c r="H23" s="18"/>
    </row>
    <row r="24" spans="1:8" ht="60.75" thickBot="1" x14ac:dyDescent="0.3">
      <c r="A24" s="15"/>
      <c r="B24" s="75"/>
      <c r="C24" s="17" t="s">
        <v>47</v>
      </c>
      <c r="D24" s="18"/>
      <c r="E24" s="18"/>
      <c r="F24" s="18"/>
      <c r="G24" s="18"/>
      <c r="H24" s="18"/>
    </row>
    <row r="25" spans="1:8" ht="195.75" thickBot="1" x14ac:dyDescent="0.3">
      <c r="A25" s="20" t="s">
        <v>57</v>
      </c>
      <c r="B25" s="70"/>
      <c r="C25" s="17" t="s">
        <v>39</v>
      </c>
      <c r="D25" s="18" t="s">
        <v>59</v>
      </c>
      <c r="E25" s="18" t="s">
        <v>59</v>
      </c>
      <c r="F25" s="18" t="s">
        <v>56</v>
      </c>
      <c r="G25" s="18">
        <v>18.8</v>
      </c>
      <c r="H25" s="18">
        <v>18.8</v>
      </c>
    </row>
    <row r="26" spans="1:8" ht="90.75" thickBot="1" x14ac:dyDescent="0.3">
      <c r="A26" s="21" t="s">
        <v>58</v>
      </c>
      <c r="B26" s="71"/>
      <c r="C26" s="17" t="s">
        <v>7</v>
      </c>
      <c r="D26" s="18" t="s">
        <v>59</v>
      </c>
      <c r="E26" s="18" t="s">
        <v>59</v>
      </c>
      <c r="F26" s="18" t="s">
        <v>56</v>
      </c>
      <c r="G26" s="18">
        <v>18.8</v>
      </c>
      <c r="H26" s="18">
        <v>18.8</v>
      </c>
    </row>
    <row r="27" spans="1:8" ht="135.75" thickBot="1" x14ac:dyDescent="0.3">
      <c r="A27" s="14"/>
      <c r="B27" s="71"/>
      <c r="C27" s="17" t="s">
        <v>43</v>
      </c>
      <c r="D27" s="18"/>
      <c r="E27" s="18"/>
      <c r="F27" s="18"/>
      <c r="G27" s="18"/>
      <c r="H27" s="18"/>
    </row>
    <row r="28" spans="1:8" ht="45.75" thickBot="1" x14ac:dyDescent="0.3">
      <c r="A28" s="14"/>
      <c r="B28" s="71"/>
      <c r="C28" s="17" t="s">
        <v>44</v>
      </c>
      <c r="D28" s="18"/>
      <c r="E28" s="18"/>
      <c r="F28" s="18"/>
      <c r="G28" s="18"/>
      <c r="H28" s="18"/>
    </row>
    <row r="29" spans="1:8" ht="150.75" thickBot="1" x14ac:dyDescent="0.3">
      <c r="A29" s="14"/>
      <c r="B29" s="71"/>
      <c r="C29" s="17" t="s">
        <v>45</v>
      </c>
      <c r="D29" s="18"/>
      <c r="E29" s="18"/>
      <c r="F29" s="18"/>
      <c r="G29" s="18"/>
      <c r="H29" s="18"/>
    </row>
    <row r="30" spans="1:8" ht="45.75" thickBot="1" x14ac:dyDescent="0.3">
      <c r="A30" s="14"/>
      <c r="B30" s="71"/>
      <c r="C30" s="17" t="s">
        <v>46</v>
      </c>
      <c r="D30" s="18"/>
      <c r="E30" s="18"/>
      <c r="F30" s="18"/>
      <c r="G30" s="18"/>
      <c r="H30" s="18"/>
    </row>
    <row r="31" spans="1:8" x14ac:dyDescent="0.25">
      <c r="A31" s="14"/>
      <c r="B31" s="71"/>
      <c r="C31" s="76" t="s">
        <v>47</v>
      </c>
      <c r="D31" s="70"/>
      <c r="E31" s="70"/>
      <c r="F31" s="70"/>
      <c r="G31" s="70"/>
      <c r="H31" s="70"/>
    </row>
    <row r="32" spans="1:8" x14ac:dyDescent="0.25">
      <c r="A32" s="14"/>
      <c r="B32" s="71"/>
      <c r="C32" s="77"/>
      <c r="D32" s="71"/>
      <c r="E32" s="71"/>
      <c r="F32" s="71"/>
      <c r="G32" s="71"/>
      <c r="H32" s="71"/>
    </row>
    <row r="33" spans="1:8" x14ac:dyDescent="0.25">
      <c r="A33" s="14"/>
      <c r="B33" s="71"/>
      <c r="C33" s="77"/>
      <c r="D33" s="71"/>
      <c r="E33" s="71"/>
      <c r="F33" s="71"/>
      <c r="G33" s="71"/>
      <c r="H33" s="71"/>
    </row>
    <row r="34" spans="1:8" ht="15.75" thickBot="1" x14ac:dyDescent="0.3">
      <c r="A34" s="15"/>
      <c r="B34" s="72"/>
      <c r="C34" s="78"/>
      <c r="D34" s="72"/>
      <c r="E34" s="72"/>
      <c r="F34" s="72"/>
      <c r="G34" s="72"/>
      <c r="H34" s="72"/>
    </row>
    <row r="35" spans="1:8" ht="330.75" thickBot="1" x14ac:dyDescent="0.3">
      <c r="A35" s="20" t="s">
        <v>60</v>
      </c>
      <c r="B35" s="70"/>
      <c r="C35" s="17" t="s">
        <v>39</v>
      </c>
      <c r="D35" s="18">
        <v>21</v>
      </c>
      <c r="E35" s="17">
        <v>21</v>
      </c>
      <c r="F35" s="18">
        <v>0</v>
      </c>
      <c r="G35" s="18"/>
      <c r="H35" s="18"/>
    </row>
    <row r="36" spans="1:8" ht="105.75" thickBot="1" x14ac:dyDescent="0.3">
      <c r="A36" s="20" t="s">
        <v>61</v>
      </c>
      <c r="B36" s="71"/>
      <c r="C36" s="17" t="s">
        <v>7</v>
      </c>
      <c r="D36" s="18">
        <v>21</v>
      </c>
      <c r="E36" s="17">
        <v>21</v>
      </c>
      <c r="F36" s="18">
        <v>0</v>
      </c>
      <c r="G36" s="18"/>
      <c r="H36" s="18"/>
    </row>
    <row r="37" spans="1:8" ht="135.75" thickBot="1" x14ac:dyDescent="0.3">
      <c r="A37" s="14"/>
      <c r="B37" s="71"/>
      <c r="C37" s="17" t="s">
        <v>43</v>
      </c>
      <c r="D37" s="18"/>
      <c r="E37" s="18"/>
      <c r="F37" s="18"/>
      <c r="G37" s="18"/>
      <c r="H37" s="18"/>
    </row>
    <row r="38" spans="1:8" ht="45.75" thickBot="1" x14ac:dyDescent="0.3">
      <c r="A38" s="14"/>
      <c r="B38" s="71"/>
      <c r="C38" s="17" t="s">
        <v>44</v>
      </c>
      <c r="D38" s="18"/>
      <c r="E38" s="18"/>
      <c r="F38" s="18"/>
      <c r="G38" s="18"/>
      <c r="H38" s="18"/>
    </row>
    <row r="39" spans="1:8" ht="150.75" thickBot="1" x14ac:dyDescent="0.3">
      <c r="A39" s="14"/>
      <c r="B39" s="71"/>
      <c r="C39" s="17" t="s">
        <v>45</v>
      </c>
      <c r="D39" s="18"/>
      <c r="E39" s="18"/>
      <c r="F39" s="18"/>
      <c r="G39" s="18"/>
      <c r="H39" s="18"/>
    </row>
    <row r="40" spans="1:8" ht="45.75" thickBot="1" x14ac:dyDescent="0.3">
      <c r="A40" s="14"/>
      <c r="B40" s="71"/>
      <c r="C40" s="17" t="s">
        <v>46</v>
      </c>
      <c r="D40" s="18"/>
      <c r="E40" s="18"/>
      <c r="F40" s="18"/>
      <c r="G40" s="18"/>
      <c r="H40" s="18"/>
    </row>
    <row r="41" spans="1:8" ht="29.25" customHeight="1" x14ac:dyDescent="0.25">
      <c r="A41" s="14"/>
      <c r="B41" s="71"/>
      <c r="C41" s="76" t="s">
        <v>47</v>
      </c>
      <c r="D41" s="70"/>
      <c r="E41" s="70"/>
      <c r="F41" s="70"/>
      <c r="G41" s="70"/>
      <c r="H41" s="70"/>
    </row>
    <row r="42" spans="1:8" x14ac:dyDescent="0.25">
      <c r="A42" s="14"/>
      <c r="B42" s="71"/>
      <c r="C42" s="77"/>
      <c r="D42" s="71"/>
      <c r="E42" s="71"/>
      <c r="F42" s="71"/>
      <c r="G42" s="71"/>
      <c r="H42" s="71"/>
    </row>
    <row r="43" spans="1:8" ht="15.75" thickBot="1" x14ac:dyDescent="0.3">
      <c r="A43" s="15"/>
      <c r="B43" s="72"/>
      <c r="C43" s="78"/>
      <c r="D43" s="72"/>
      <c r="E43" s="72"/>
      <c r="F43" s="72"/>
      <c r="G43" s="72"/>
      <c r="H43" s="72"/>
    </row>
    <row r="44" spans="1:8" ht="315.75" thickBot="1" x14ac:dyDescent="0.3">
      <c r="A44" s="20" t="s">
        <v>62</v>
      </c>
      <c r="B44" s="70"/>
      <c r="C44" s="17" t="s">
        <v>39</v>
      </c>
      <c r="D44" s="18">
        <v>44.8</v>
      </c>
      <c r="E44" s="17">
        <v>44.8</v>
      </c>
      <c r="F44" s="18">
        <v>0</v>
      </c>
      <c r="G44" s="18"/>
      <c r="H44" s="18"/>
    </row>
    <row r="45" spans="1:8" ht="135.75" thickBot="1" x14ac:dyDescent="0.3">
      <c r="A45" s="20" t="s">
        <v>63</v>
      </c>
      <c r="B45" s="71"/>
      <c r="C45" s="17" t="s">
        <v>7</v>
      </c>
      <c r="D45" s="18">
        <v>44.8</v>
      </c>
      <c r="E45" s="17">
        <v>44.8</v>
      </c>
      <c r="F45" s="18">
        <v>0</v>
      </c>
      <c r="G45" s="18"/>
      <c r="H45" s="18"/>
    </row>
    <row r="46" spans="1:8" ht="195.75" thickBot="1" x14ac:dyDescent="0.3">
      <c r="A46" s="20" t="s">
        <v>64</v>
      </c>
      <c r="B46" s="71"/>
      <c r="C46" s="17" t="s">
        <v>43</v>
      </c>
      <c r="D46" s="18"/>
      <c r="E46" s="18"/>
      <c r="F46" s="18"/>
      <c r="G46" s="18"/>
      <c r="H46" s="18"/>
    </row>
    <row r="47" spans="1:8" ht="90.75" thickBot="1" x14ac:dyDescent="0.3">
      <c r="A47" s="20" t="s">
        <v>65</v>
      </c>
      <c r="B47" s="71"/>
      <c r="C47" s="17" t="s">
        <v>44</v>
      </c>
      <c r="D47" s="18"/>
      <c r="E47" s="18"/>
      <c r="F47" s="18"/>
      <c r="G47" s="18"/>
      <c r="H47" s="18"/>
    </row>
    <row r="48" spans="1:8" ht="150.75" thickBot="1" x14ac:dyDescent="0.3">
      <c r="A48" s="14"/>
      <c r="B48" s="71"/>
      <c r="C48" s="17" t="s">
        <v>45</v>
      </c>
      <c r="D48" s="18"/>
      <c r="E48" s="18"/>
      <c r="F48" s="18"/>
      <c r="G48" s="18"/>
      <c r="H48" s="18"/>
    </row>
    <row r="49" spans="1:8" ht="45.75" thickBot="1" x14ac:dyDescent="0.3">
      <c r="A49" s="14"/>
      <c r="B49" s="71"/>
      <c r="C49" s="17" t="s">
        <v>46</v>
      </c>
      <c r="D49" s="18"/>
      <c r="E49" s="18"/>
      <c r="F49" s="18"/>
      <c r="G49" s="18"/>
      <c r="H49" s="18"/>
    </row>
    <row r="50" spans="1:8" ht="60.75" thickBot="1" x14ac:dyDescent="0.3">
      <c r="A50" s="15"/>
      <c r="B50" s="72"/>
      <c r="C50" s="17" t="s">
        <v>47</v>
      </c>
      <c r="D50" s="18"/>
      <c r="E50" s="18"/>
      <c r="F50" s="18"/>
      <c r="G50" s="18"/>
      <c r="H50" s="18"/>
    </row>
    <row r="51" spans="1:8" ht="60.75" thickBot="1" x14ac:dyDescent="0.3">
      <c r="A51" s="20" t="s">
        <v>66</v>
      </c>
      <c r="B51" s="73" t="s">
        <v>48</v>
      </c>
      <c r="C51" s="17" t="s">
        <v>39</v>
      </c>
      <c r="D51" s="18" t="s">
        <v>71</v>
      </c>
      <c r="E51" s="18" t="s">
        <v>72</v>
      </c>
      <c r="F51" s="18" t="s">
        <v>73</v>
      </c>
      <c r="G51" s="18">
        <v>29.9</v>
      </c>
      <c r="H51" s="18">
        <v>30</v>
      </c>
    </row>
    <row r="52" spans="1:8" ht="60.75" thickBot="1" x14ac:dyDescent="0.3">
      <c r="A52" s="20" t="s">
        <v>67</v>
      </c>
      <c r="B52" s="74"/>
      <c r="C52" s="17" t="s">
        <v>7</v>
      </c>
      <c r="D52" s="18" t="s">
        <v>71</v>
      </c>
      <c r="E52" s="18" t="s">
        <v>72</v>
      </c>
      <c r="F52" s="18" t="s">
        <v>73</v>
      </c>
      <c r="G52" s="18">
        <v>29.9</v>
      </c>
      <c r="H52" s="18">
        <v>30</v>
      </c>
    </row>
    <row r="53" spans="1:8" ht="165.75" thickBot="1" x14ac:dyDescent="0.3">
      <c r="A53" s="20" t="s">
        <v>68</v>
      </c>
      <c r="B53" s="74"/>
      <c r="C53" s="17" t="s">
        <v>43</v>
      </c>
      <c r="D53" s="18"/>
      <c r="E53" s="18"/>
      <c r="F53" s="18"/>
      <c r="G53" s="18"/>
      <c r="H53" s="18"/>
    </row>
    <row r="54" spans="1:8" ht="210.75" thickBot="1" x14ac:dyDescent="0.3">
      <c r="A54" s="20" t="s">
        <v>69</v>
      </c>
      <c r="B54" s="74"/>
      <c r="C54" s="17" t="s">
        <v>44</v>
      </c>
      <c r="D54" s="18"/>
      <c r="E54" s="18"/>
      <c r="F54" s="18"/>
      <c r="G54" s="18"/>
      <c r="H54" s="18"/>
    </row>
    <row r="55" spans="1:8" ht="195.75" thickBot="1" x14ac:dyDescent="0.3">
      <c r="A55" s="20" t="s">
        <v>70</v>
      </c>
      <c r="B55" s="74"/>
      <c r="C55" s="17" t="s">
        <v>45</v>
      </c>
      <c r="D55" s="18"/>
      <c r="E55" s="18"/>
      <c r="F55" s="18"/>
      <c r="G55" s="18"/>
      <c r="H55" s="18"/>
    </row>
    <row r="56" spans="1:8" ht="45.75" thickBot="1" x14ac:dyDescent="0.3">
      <c r="A56" s="14"/>
      <c r="B56" s="74"/>
      <c r="C56" s="17" t="s">
        <v>46</v>
      </c>
      <c r="D56" s="18"/>
      <c r="E56" s="18"/>
      <c r="F56" s="18"/>
      <c r="G56" s="18"/>
      <c r="H56" s="18"/>
    </row>
    <row r="57" spans="1:8" ht="60.75" thickBot="1" x14ac:dyDescent="0.3">
      <c r="A57" s="15"/>
      <c r="B57" s="75"/>
      <c r="C57" s="17" t="s">
        <v>47</v>
      </c>
      <c r="D57" s="18"/>
      <c r="E57" s="18"/>
      <c r="F57" s="18"/>
      <c r="G57" s="18"/>
      <c r="H57" s="18"/>
    </row>
    <row r="58" spans="1:8" ht="189.75" thickBot="1" x14ac:dyDescent="0.3">
      <c r="A58" s="20" t="s">
        <v>74</v>
      </c>
      <c r="B58" s="19" t="s">
        <v>78</v>
      </c>
      <c r="C58" s="17" t="s">
        <v>39</v>
      </c>
      <c r="D58" s="18" t="s">
        <v>80</v>
      </c>
      <c r="E58" s="18" t="s">
        <v>80</v>
      </c>
      <c r="F58" s="18">
        <v>0</v>
      </c>
      <c r="G58" s="18"/>
      <c r="H58" s="18"/>
    </row>
    <row r="59" spans="1:8" ht="409.6" thickBot="1" x14ac:dyDescent="0.3">
      <c r="A59" s="20" t="s">
        <v>75</v>
      </c>
      <c r="B59" s="19" t="s">
        <v>79</v>
      </c>
      <c r="C59" s="17" t="s">
        <v>7</v>
      </c>
      <c r="D59" s="18" t="s">
        <v>80</v>
      </c>
      <c r="E59" s="18" t="s">
        <v>80</v>
      </c>
      <c r="F59" s="18">
        <v>0</v>
      </c>
      <c r="G59" s="18"/>
      <c r="H59" s="18"/>
    </row>
    <row r="60" spans="1:8" ht="135.75" thickBot="1" x14ac:dyDescent="0.3">
      <c r="A60" s="20" t="s">
        <v>76</v>
      </c>
      <c r="B60" s="22"/>
      <c r="C60" s="17" t="s">
        <v>43</v>
      </c>
      <c r="D60" s="18"/>
      <c r="E60" s="18"/>
      <c r="F60" s="18"/>
      <c r="G60" s="18"/>
      <c r="H60" s="18"/>
    </row>
    <row r="61" spans="1:8" ht="300.75" thickBot="1" x14ac:dyDescent="0.3">
      <c r="A61" s="20" t="s">
        <v>77</v>
      </c>
      <c r="B61" s="22"/>
      <c r="C61" s="17" t="s">
        <v>44</v>
      </c>
      <c r="D61" s="18"/>
      <c r="E61" s="18"/>
      <c r="F61" s="18"/>
      <c r="G61" s="18"/>
      <c r="H61" s="18"/>
    </row>
    <row r="62" spans="1:8" ht="150.75" thickBot="1" x14ac:dyDescent="0.3">
      <c r="A62" s="14"/>
      <c r="B62" s="22"/>
      <c r="C62" s="17" t="s">
        <v>45</v>
      </c>
      <c r="D62" s="18"/>
      <c r="E62" s="18"/>
      <c r="F62" s="18"/>
      <c r="G62" s="18"/>
      <c r="H62" s="18"/>
    </row>
    <row r="63" spans="1:8" ht="45.75" thickBot="1" x14ac:dyDescent="0.3">
      <c r="A63" s="14"/>
      <c r="B63" s="22"/>
      <c r="C63" s="17" t="s">
        <v>46</v>
      </c>
      <c r="D63" s="18"/>
      <c r="E63" s="18"/>
      <c r="F63" s="18"/>
      <c r="G63" s="18"/>
      <c r="H63" s="18"/>
    </row>
    <row r="64" spans="1:8" ht="60.75" thickBot="1" x14ac:dyDescent="0.3">
      <c r="A64" s="15"/>
      <c r="B64" s="16"/>
      <c r="C64" s="17" t="s">
        <v>47</v>
      </c>
      <c r="D64" s="18"/>
      <c r="E64" s="18"/>
      <c r="F64" s="18"/>
      <c r="G64" s="18"/>
      <c r="H64" s="18"/>
    </row>
    <row r="65" spans="1:8" ht="111" thickBot="1" x14ac:dyDescent="0.3">
      <c r="A65" s="20" t="s">
        <v>81</v>
      </c>
      <c r="B65" s="19" t="s">
        <v>4</v>
      </c>
      <c r="C65" s="17" t="s">
        <v>39</v>
      </c>
      <c r="D65" s="18" t="s">
        <v>87</v>
      </c>
      <c r="E65" s="18" t="s">
        <v>87</v>
      </c>
      <c r="F65" s="18" t="s">
        <v>88</v>
      </c>
      <c r="G65" s="18">
        <v>4.7</v>
      </c>
      <c r="H65" s="18">
        <v>4.7</v>
      </c>
    </row>
    <row r="66" spans="1:8" ht="205.5" thickBot="1" x14ac:dyDescent="0.3">
      <c r="A66" s="20" t="s">
        <v>82</v>
      </c>
      <c r="B66" s="19" t="s">
        <v>86</v>
      </c>
      <c r="C66" s="17" t="s">
        <v>7</v>
      </c>
      <c r="D66" s="18" t="s">
        <v>87</v>
      </c>
      <c r="E66" s="18" t="s">
        <v>87</v>
      </c>
      <c r="F66" s="18" t="s">
        <v>88</v>
      </c>
      <c r="G66" s="18">
        <v>4.7</v>
      </c>
      <c r="H66" s="18">
        <v>4.7</v>
      </c>
    </row>
    <row r="67" spans="1:8" ht="240.75" thickBot="1" x14ac:dyDescent="0.3">
      <c r="A67" s="20" t="s">
        <v>83</v>
      </c>
      <c r="B67" s="19" t="s">
        <v>79</v>
      </c>
      <c r="C67" s="17" t="s">
        <v>43</v>
      </c>
      <c r="D67" s="18"/>
      <c r="E67" s="18"/>
      <c r="F67" s="18"/>
      <c r="G67" s="18"/>
      <c r="H67" s="18"/>
    </row>
    <row r="68" spans="1:8" ht="105.75" thickBot="1" x14ac:dyDescent="0.3">
      <c r="A68" s="20" t="s">
        <v>84</v>
      </c>
      <c r="B68" s="22"/>
      <c r="C68" s="17" t="s">
        <v>44</v>
      </c>
      <c r="D68" s="18"/>
      <c r="E68" s="18"/>
      <c r="F68" s="18"/>
      <c r="G68" s="18"/>
      <c r="H68" s="18"/>
    </row>
    <row r="69" spans="1:8" ht="150.75" thickBot="1" x14ac:dyDescent="0.3">
      <c r="A69" s="20" t="s">
        <v>85</v>
      </c>
      <c r="B69" s="22"/>
      <c r="C69" s="17" t="s">
        <v>45</v>
      </c>
      <c r="D69" s="18"/>
      <c r="E69" s="18"/>
      <c r="F69" s="18"/>
      <c r="G69" s="18"/>
      <c r="H69" s="18"/>
    </row>
    <row r="70" spans="1:8" ht="45.75" thickBot="1" x14ac:dyDescent="0.3">
      <c r="A70" s="14"/>
      <c r="B70" s="22"/>
      <c r="C70" s="17" t="s">
        <v>46</v>
      </c>
      <c r="D70" s="18"/>
      <c r="E70" s="18"/>
      <c r="F70" s="18"/>
      <c r="G70" s="18"/>
      <c r="H70" s="18"/>
    </row>
    <row r="71" spans="1:8" ht="60.75" thickBot="1" x14ac:dyDescent="0.3">
      <c r="A71" s="15"/>
      <c r="B71" s="16"/>
      <c r="C71" s="17" t="s">
        <v>47</v>
      </c>
      <c r="D71" s="18"/>
      <c r="E71" s="18"/>
      <c r="F71" s="18"/>
      <c r="G71" s="18"/>
      <c r="H71" s="18"/>
    </row>
  </sheetData>
  <mergeCells count="25">
    <mergeCell ref="A1:A2"/>
    <mergeCell ref="B1:B2"/>
    <mergeCell ref="C1:C2"/>
    <mergeCell ref="B3:B9"/>
    <mergeCell ref="H41:H43"/>
    <mergeCell ref="H31:H34"/>
    <mergeCell ref="B10:C10"/>
    <mergeCell ref="D1:E1"/>
    <mergeCell ref="G1:H1"/>
    <mergeCell ref="B11:B17"/>
    <mergeCell ref="B18:B24"/>
    <mergeCell ref="B25:B34"/>
    <mergeCell ref="C31:C34"/>
    <mergeCell ref="B44:B50"/>
    <mergeCell ref="B51:B57"/>
    <mergeCell ref="E31:E34"/>
    <mergeCell ref="F31:F34"/>
    <mergeCell ref="G31:G34"/>
    <mergeCell ref="B35:B43"/>
    <mergeCell ref="C41:C43"/>
    <mergeCell ref="D41:D43"/>
    <mergeCell ref="E41:E43"/>
    <mergeCell ref="F41:F43"/>
    <mergeCell ref="G41:G43"/>
    <mergeCell ref="D31:D3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 Евгений Александрович</dc:creator>
  <cp:lastModifiedBy>Куликов Евгений Александрович</cp:lastModifiedBy>
  <cp:lastPrinted>2016-02-18T08:57:47Z</cp:lastPrinted>
  <dcterms:created xsi:type="dcterms:W3CDTF">2013-08-30T13:10:00Z</dcterms:created>
  <dcterms:modified xsi:type="dcterms:W3CDTF">2016-02-19T09:51:36Z</dcterms:modified>
</cp:coreProperties>
</file>