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035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0" i="1" l="1"/>
  <c r="H267" i="1"/>
  <c r="G189" i="1"/>
  <c r="J192" i="1"/>
  <c r="J214" i="1"/>
  <c r="I214" i="1"/>
  <c r="H214" i="1"/>
  <c r="J256" i="1"/>
  <c r="J263" i="1"/>
  <c r="J264" i="1"/>
  <c r="I263" i="1"/>
  <c r="I264" i="1"/>
  <c r="H263" i="1"/>
  <c r="H264" i="1"/>
  <c r="J201" i="1"/>
  <c r="D192" i="1"/>
  <c r="G192" i="1"/>
  <c r="I192" i="1" s="1"/>
  <c r="E192" i="1"/>
  <c r="F192" i="1"/>
  <c r="E227" i="1"/>
  <c r="F227" i="1"/>
  <c r="G227" i="1"/>
  <c r="D227" i="1"/>
  <c r="E220" i="1"/>
  <c r="F220" i="1"/>
  <c r="G220" i="1"/>
  <c r="D220" i="1"/>
  <c r="J199" i="1"/>
  <c r="I199" i="1"/>
  <c r="H199" i="1"/>
  <c r="D189" i="1"/>
  <c r="H192" i="1" l="1"/>
  <c r="J157" i="1"/>
  <c r="I157" i="1"/>
  <c r="H157" i="1"/>
  <c r="H284" i="1"/>
  <c r="J270" i="1" l="1"/>
  <c r="I270" i="1"/>
  <c r="G269" i="1"/>
  <c r="F269" i="1"/>
  <c r="E269" i="1"/>
  <c r="D269" i="1"/>
  <c r="J265" i="1"/>
  <c r="I265" i="1"/>
  <c r="H265" i="1"/>
  <c r="G262" i="1"/>
  <c r="F262" i="1"/>
  <c r="E262" i="1"/>
  <c r="D262" i="1"/>
  <c r="I256" i="1"/>
  <c r="H256" i="1"/>
  <c r="G255" i="1"/>
  <c r="J255" i="1" s="1"/>
  <c r="F255" i="1"/>
  <c r="E255" i="1"/>
  <c r="D255" i="1"/>
  <c r="J249" i="1"/>
  <c r="I249" i="1"/>
  <c r="H249" i="1"/>
  <c r="G248" i="1"/>
  <c r="F248" i="1"/>
  <c r="E248" i="1"/>
  <c r="D248" i="1"/>
  <c r="J242" i="1"/>
  <c r="I242" i="1"/>
  <c r="H242" i="1"/>
  <c r="G241" i="1"/>
  <c r="F241" i="1"/>
  <c r="E241" i="1"/>
  <c r="D241" i="1"/>
  <c r="J235" i="1"/>
  <c r="I235" i="1"/>
  <c r="H235" i="1"/>
  <c r="G234" i="1"/>
  <c r="F234" i="1"/>
  <c r="E234" i="1"/>
  <c r="D234" i="1"/>
  <c r="G213" i="1"/>
  <c r="F213" i="1"/>
  <c r="E213" i="1"/>
  <c r="D213" i="1"/>
  <c r="G206" i="1"/>
  <c r="F206" i="1"/>
  <c r="E206" i="1"/>
  <c r="D206" i="1"/>
  <c r="I201" i="1"/>
  <c r="H201" i="1"/>
  <c r="G198" i="1"/>
  <c r="F198" i="1"/>
  <c r="E198" i="1"/>
  <c r="D198" i="1"/>
  <c r="G194" i="1"/>
  <c r="G187" i="1" s="1"/>
  <c r="F194" i="1"/>
  <c r="F187" i="1" s="1"/>
  <c r="E194" i="1"/>
  <c r="E187" i="1" s="1"/>
  <c r="D194" i="1"/>
  <c r="D187" i="1" s="1"/>
  <c r="G185" i="1"/>
  <c r="F185" i="1"/>
  <c r="E185" i="1"/>
  <c r="D185" i="1"/>
  <c r="H262" i="1" l="1"/>
  <c r="I227" i="1"/>
  <c r="H220" i="1"/>
  <c r="H255" i="1"/>
  <c r="J262" i="1"/>
  <c r="E191" i="1"/>
  <c r="E184" i="1" s="1"/>
  <c r="I220" i="1"/>
  <c r="I269" i="1"/>
  <c r="D191" i="1"/>
  <c r="D184" i="1" s="1"/>
  <c r="H213" i="1"/>
  <c r="I248" i="1"/>
  <c r="I255" i="1"/>
  <c r="H206" i="1"/>
  <c r="I213" i="1"/>
  <c r="J241" i="1"/>
  <c r="I185" i="1"/>
  <c r="I187" i="1"/>
  <c r="F191" i="1"/>
  <c r="F184" i="1" s="1"/>
  <c r="H269" i="1"/>
  <c r="J234" i="1"/>
  <c r="I194" i="1"/>
  <c r="I198" i="1"/>
  <c r="H227" i="1"/>
  <c r="H234" i="1"/>
  <c r="I234" i="1"/>
  <c r="H241" i="1"/>
  <c r="J185" i="1"/>
  <c r="J248" i="1"/>
  <c r="I206" i="1"/>
  <c r="J213" i="1"/>
  <c r="I241" i="1"/>
  <c r="I262" i="1"/>
  <c r="J269" i="1"/>
  <c r="J187" i="1"/>
  <c r="J194" i="1"/>
  <c r="J198" i="1"/>
  <c r="H185" i="1"/>
  <c r="H187" i="1"/>
  <c r="H194" i="1"/>
  <c r="H198" i="1"/>
  <c r="H248" i="1"/>
  <c r="G191" i="1"/>
  <c r="G184" i="1" s="1"/>
  <c r="F156" i="1"/>
  <c r="J191" i="1" l="1"/>
  <c r="I191" i="1"/>
  <c r="H191" i="1"/>
  <c r="J291" i="1"/>
  <c r="J284" i="1"/>
  <c r="J171" i="1"/>
  <c r="J164" i="1"/>
  <c r="J150" i="1"/>
  <c r="J122" i="1"/>
  <c r="I184" i="1" l="1"/>
  <c r="H184" i="1"/>
  <c r="J184" i="1"/>
  <c r="F72" i="1"/>
  <c r="F79" i="1"/>
  <c r="F106" i="1"/>
  <c r="F114" i="1"/>
  <c r="F113" i="1" s="1"/>
  <c r="F121" i="1"/>
  <c r="F149" i="1"/>
  <c r="F163" i="1"/>
  <c r="F170" i="1"/>
  <c r="F277" i="1"/>
  <c r="F276" i="1" s="1"/>
  <c r="F283" i="1"/>
  <c r="F290" i="1"/>
  <c r="F78" i="1" l="1"/>
  <c r="F64" i="1"/>
  <c r="F15" i="1"/>
  <c r="F22" i="1"/>
  <c r="E72" i="1"/>
  <c r="G72" i="1"/>
  <c r="J72" i="1" s="1"/>
  <c r="D72" i="1"/>
  <c r="E77" i="1"/>
  <c r="G77" i="1"/>
  <c r="D77" i="1"/>
  <c r="E88" i="1"/>
  <c r="E66" i="1" s="1"/>
  <c r="G88" i="1"/>
  <c r="G66" i="1" s="1"/>
  <c r="D88" i="1"/>
  <c r="D66" i="1" s="1"/>
  <c r="D277" i="1"/>
  <c r="E277" i="1"/>
  <c r="G277" i="1"/>
  <c r="J277" i="1" s="1"/>
  <c r="E304" i="1"/>
  <c r="G304" i="1"/>
  <c r="E332" i="1"/>
  <c r="G332" i="1"/>
  <c r="D332" i="1"/>
  <c r="H374" i="1"/>
  <c r="G368" i="1"/>
  <c r="E368" i="1"/>
  <c r="D368" i="1"/>
  <c r="F21" i="1" l="1"/>
  <c r="F7" i="1"/>
  <c r="H368" i="1"/>
  <c r="E276" i="1" l="1"/>
  <c r="G276" i="1"/>
  <c r="J276" i="1" s="1"/>
  <c r="D276" i="1"/>
  <c r="E79" i="1"/>
  <c r="G79" i="1"/>
  <c r="J79" i="1" s="1"/>
  <c r="D79" i="1"/>
  <c r="G85" i="1"/>
  <c r="H88" i="1"/>
  <c r="E98" i="1"/>
  <c r="G98" i="1"/>
  <c r="D98" i="1"/>
  <c r="E105" i="1"/>
  <c r="E99" i="1" s="1"/>
  <c r="G105" i="1"/>
  <c r="G62" i="1" s="1"/>
  <c r="D105" i="1"/>
  <c r="D99" i="1" s="1"/>
  <c r="E326" i="1"/>
  <c r="E339" i="1"/>
  <c r="E333" i="1" s="1"/>
  <c r="G339" i="1"/>
  <c r="G333" i="1" s="1"/>
  <c r="D339" i="1"/>
  <c r="D34" i="1" s="1"/>
  <c r="E346" i="1"/>
  <c r="E340" i="1" s="1"/>
  <c r="G346" i="1"/>
  <c r="G41" i="1" s="1"/>
  <c r="G35" i="1" s="1"/>
  <c r="D346" i="1"/>
  <c r="D340" i="1" s="1"/>
  <c r="E347" i="1"/>
  <c r="G347" i="1"/>
  <c r="E354" i="1"/>
  <c r="G354" i="1"/>
  <c r="E361" i="1"/>
  <c r="G361" i="1"/>
  <c r="H367" i="1"/>
  <c r="D361" i="1"/>
  <c r="H360" i="1"/>
  <c r="D354" i="1"/>
  <c r="H353" i="1"/>
  <c r="D347" i="1"/>
  <c r="I291" i="1"/>
  <c r="H310" i="1"/>
  <c r="E303" i="1"/>
  <c r="E297" i="1" s="1"/>
  <c r="G303" i="1"/>
  <c r="D303" i="1"/>
  <c r="D297" i="1" s="1"/>
  <c r="E290" i="1"/>
  <c r="G290" i="1"/>
  <c r="J290" i="1" s="1"/>
  <c r="E119" i="1"/>
  <c r="G119" i="1"/>
  <c r="E116" i="1"/>
  <c r="G116" i="1"/>
  <c r="H116" i="1" s="1"/>
  <c r="E114" i="1"/>
  <c r="G114" i="1"/>
  <c r="J114" i="1" s="1"/>
  <c r="D116" i="1"/>
  <c r="D119" i="1"/>
  <c r="D114" i="1"/>
  <c r="G142" i="1"/>
  <c r="E142" i="1"/>
  <c r="D142" i="1"/>
  <c r="H141" i="1"/>
  <c r="G135" i="1"/>
  <c r="E135" i="1"/>
  <c r="D135" i="1"/>
  <c r="H131" i="1"/>
  <c r="G128" i="1"/>
  <c r="E128" i="1"/>
  <c r="D128" i="1"/>
  <c r="I122" i="1"/>
  <c r="H122" i="1"/>
  <c r="G121" i="1"/>
  <c r="J121" i="1" s="1"/>
  <c r="E121" i="1"/>
  <c r="D121" i="1"/>
  <c r="H119" i="1" l="1"/>
  <c r="H354" i="1"/>
  <c r="D92" i="1"/>
  <c r="D69" i="1"/>
  <c r="G78" i="1"/>
  <c r="J78" i="1" s="1"/>
  <c r="G64" i="1"/>
  <c r="J64" i="1" s="1"/>
  <c r="E22" i="1"/>
  <c r="E21" i="1" s="1"/>
  <c r="E64" i="1"/>
  <c r="G92" i="1"/>
  <c r="G69" i="1"/>
  <c r="D22" i="1"/>
  <c r="D64" i="1"/>
  <c r="E92" i="1"/>
  <c r="E69" i="1"/>
  <c r="G20" i="1"/>
  <c r="E78" i="1"/>
  <c r="G34" i="1"/>
  <c r="G28" i="1" s="1"/>
  <c r="E55" i="1"/>
  <c r="E49" i="1" s="1"/>
  <c r="E34" i="1"/>
  <c r="E28" i="1" s="1"/>
  <c r="E62" i="1"/>
  <c r="E56" i="1" s="1"/>
  <c r="G22" i="1"/>
  <c r="I290" i="1"/>
  <c r="E20" i="1"/>
  <c r="D20" i="1"/>
  <c r="G56" i="1"/>
  <c r="H79" i="1"/>
  <c r="D45" i="1"/>
  <c r="D42" i="1" s="1"/>
  <c r="D62" i="1"/>
  <c r="D56" i="1" s="1"/>
  <c r="H135" i="1"/>
  <c r="G55" i="1"/>
  <c r="G49" i="1" s="1"/>
  <c r="E45" i="1"/>
  <c r="E42" i="1" s="1"/>
  <c r="D41" i="1"/>
  <c r="D78" i="1"/>
  <c r="D55" i="1"/>
  <c r="D49" i="1" s="1"/>
  <c r="H347" i="1"/>
  <c r="H361" i="1"/>
  <c r="G45" i="1"/>
  <c r="G42" i="1" s="1"/>
  <c r="E41" i="1"/>
  <c r="E35" i="1" s="1"/>
  <c r="H105" i="1"/>
  <c r="H77" i="1"/>
  <c r="E85" i="1"/>
  <c r="D85" i="1"/>
  <c r="H85" i="1" s="1"/>
  <c r="G99" i="1"/>
  <c r="H99" i="1" s="1"/>
  <c r="D28" i="1"/>
  <c r="H98" i="1"/>
  <c r="H346" i="1"/>
  <c r="D324" i="1"/>
  <c r="D318" i="1" s="1"/>
  <c r="G326" i="1"/>
  <c r="E324" i="1"/>
  <c r="G340" i="1"/>
  <c r="H340" i="1" s="1"/>
  <c r="G324" i="1"/>
  <c r="H332" i="1"/>
  <c r="D333" i="1"/>
  <c r="H303" i="1"/>
  <c r="D326" i="1"/>
  <c r="G297" i="1"/>
  <c r="H297" i="1" s="1"/>
  <c r="I121" i="1"/>
  <c r="H128" i="1"/>
  <c r="H142" i="1"/>
  <c r="H121" i="1"/>
  <c r="H92" i="1" l="1"/>
  <c r="H78" i="1"/>
  <c r="G21" i="1"/>
  <c r="J21" i="1" s="1"/>
  <c r="J22" i="1"/>
  <c r="D12" i="1"/>
  <c r="E12" i="1"/>
  <c r="G12" i="1"/>
  <c r="H55" i="1"/>
  <c r="H49" i="1"/>
  <c r="H324" i="1"/>
  <c r="H28" i="1"/>
  <c r="H34" i="1"/>
  <c r="I22" i="1"/>
  <c r="H22" i="1"/>
  <c r="H66" i="1"/>
  <c r="H20" i="1"/>
  <c r="H56" i="1"/>
  <c r="D35" i="1"/>
  <c r="H35" i="1" s="1"/>
  <c r="H62" i="1"/>
  <c r="H45" i="1"/>
  <c r="H326" i="1"/>
  <c r="H41" i="1"/>
  <c r="H42" i="1"/>
  <c r="H69" i="1"/>
  <c r="E318" i="1"/>
  <c r="G318" i="1"/>
  <c r="H12" i="1" l="1"/>
  <c r="H318" i="1"/>
  <c r="G17" i="1" l="1"/>
  <c r="G9" i="1" s="1"/>
  <c r="E17" i="1"/>
  <c r="E9" i="1" s="1"/>
  <c r="D17" i="1"/>
  <c r="D9" i="1" s="1"/>
  <c r="E15" i="1"/>
  <c r="E7" i="1" s="1"/>
  <c r="G19" i="1"/>
  <c r="G11" i="1" s="1"/>
  <c r="D19" i="1"/>
  <c r="D11" i="1" s="1"/>
  <c r="E19" i="1" l="1"/>
  <c r="E11" i="1" s="1"/>
  <c r="G15" i="1"/>
  <c r="J15" i="1" s="1"/>
  <c r="H11" i="1"/>
  <c r="H19" i="1"/>
  <c r="I17" i="1"/>
  <c r="H9" i="1"/>
  <c r="H17" i="1"/>
  <c r="E14" i="1" l="1"/>
  <c r="I15" i="1"/>
  <c r="G7" i="1"/>
  <c r="J7" i="1" s="1"/>
  <c r="D15" i="1"/>
  <c r="G14" i="1"/>
  <c r="I9" i="1"/>
  <c r="I14" i="1" l="1"/>
  <c r="H15" i="1"/>
  <c r="D7" i="1"/>
  <c r="D71" i="1"/>
  <c r="G71" i="1"/>
  <c r="E71" i="1"/>
  <c r="D290" i="1"/>
  <c r="D304" i="1"/>
  <c r="H304" i="1" s="1"/>
  <c r="D156" i="1"/>
  <c r="E156" i="1"/>
  <c r="G156" i="1"/>
  <c r="E163" i="1"/>
  <c r="G163" i="1"/>
  <c r="J163" i="1" s="1"/>
  <c r="I164" i="1"/>
  <c r="J156" i="1" l="1"/>
  <c r="I156" i="1"/>
  <c r="H156" i="1"/>
  <c r="E6" i="1"/>
  <c r="G6" i="1"/>
  <c r="I163" i="1"/>
  <c r="D163" i="1" l="1"/>
  <c r="H163" i="1" s="1"/>
  <c r="H164" i="1"/>
  <c r="D6" i="1" l="1"/>
  <c r="H107" i="1" l="1"/>
  <c r="G106" i="1"/>
  <c r="E106" i="1"/>
  <c r="D106" i="1"/>
  <c r="I114" i="1"/>
  <c r="H114" i="1"/>
  <c r="G113" i="1"/>
  <c r="J113" i="1" s="1"/>
  <c r="E113" i="1"/>
  <c r="D113" i="1"/>
  <c r="I150" i="1"/>
  <c r="H150" i="1"/>
  <c r="G149" i="1"/>
  <c r="J149" i="1" s="1"/>
  <c r="E149" i="1"/>
  <c r="D149" i="1"/>
  <c r="I171" i="1"/>
  <c r="H171" i="1"/>
  <c r="G170" i="1"/>
  <c r="J170" i="1" s="1"/>
  <c r="E170" i="1"/>
  <c r="D170" i="1"/>
  <c r="H183" i="1"/>
  <c r="G177" i="1"/>
  <c r="E177" i="1"/>
  <c r="D177" i="1"/>
  <c r="I284" i="1"/>
  <c r="G283" i="1"/>
  <c r="J283" i="1" s="1"/>
  <c r="E283" i="1"/>
  <c r="D283" i="1"/>
  <c r="E311" i="1"/>
  <c r="D311" i="1"/>
  <c r="E63" i="1" l="1"/>
  <c r="H177" i="1"/>
  <c r="H149" i="1"/>
  <c r="H283" i="1"/>
  <c r="H276" i="1"/>
  <c r="H277" i="1"/>
  <c r="H113" i="1"/>
  <c r="H72" i="1"/>
  <c r="I72" i="1"/>
  <c r="H106" i="1"/>
  <c r="I113" i="1"/>
  <c r="I149" i="1"/>
  <c r="I170" i="1"/>
  <c r="H170" i="1"/>
  <c r="I277" i="1"/>
  <c r="I283" i="1"/>
  <c r="D14" i="1" l="1"/>
  <c r="H14" i="1" s="1"/>
  <c r="D63" i="1"/>
  <c r="I64" i="1"/>
  <c r="G63" i="1"/>
  <c r="I63" i="1" s="1"/>
  <c r="I21" i="1"/>
  <c r="D21" i="1"/>
  <c r="H71" i="1"/>
  <c r="I71" i="1"/>
  <c r="I276" i="1"/>
  <c r="H64" i="1"/>
  <c r="H21" i="1" l="1"/>
  <c r="I7" i="1"/>
  <c r="H63" i="1"/>
  <c r="H7" i="1"/>
  <c r="H6" i="1" l="1"/>
  <c r="I6" i="1"/>
</calcChain>
</file>

<file path=xl/sharedStrings.xml><?xml version="1.0" encoding="utf-8"?>
<sst xmlns="http://schemas.openxmlformats.org/spreadsheetml/2006/main" count="623" uniqueCount="145">
  <si>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</si>
  <si>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</si>
  <si>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</si>
  <si>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Государственная программа «Развитие транспортной системы до 2020 года»</t>
  </si>
  <si>
    <t>комитет дорожного хозяйства области;</t>
  </si>
  <si>
    <t>комитет капитального строительства области</t>
  </si>
  <si>
    <t xml:space="preserve">всего </t>
  </si>
  <si>
    <t>областной бюджет</t>
  </si>
  <si>
    <t>в том числе по исполнителям:</t>
  </si>
  <si>
    <t>Подпрограмма 1. «Модернизация и развитие транспортного комплекса Саратовской области»</t>
  </si>
  <si>
    <r>
      <t>1.1.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</si>
  <si>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авиакомпаниям, осуществляющим перевозки пассажиров воздушным транспортом</t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</si>
  <si>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</si>
  <si>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Строительство аэропортового комплекса «Центральный» г. Саратов</t>
  </si>
  <si>
    <r>
      <t>1.3.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</si>
  <si>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r>
      <t>1.5.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</si>
  <si>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Подпрограмма 3. «Повышение безопасности дорожного движения в Саратовской области»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</si>
  <si>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</si>
  <si>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r>
      <t>1.7.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</si>
  <si>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Приобретение автотранспортными организациями и предприятиями области всех форм собственности пассажирского подвижного состава</t>
  </si>
  <si>
    <r>
      <t>1.6.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</si>
  <si>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</si>
  <si>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Утвержденные объемы финансового обеспечения, тыс. руб. </t>
  </si>
  <si>
    <t xml:space="preserve">Кассовое исполнение, </t>
  </si>
  <si>
    <t>тыс. руб.</t>
  </si>
  <si>
    <t>Процент исполнения</t>
  </si>
  <si>
    <t>в ГП</t>
  </si>
  <si>
    <t>в ОБ</t>
  </si>
  <si>
    <t>к ГП</t>
  </si>
  <si>
    <t>к ОБ</t>
  </si>
  <si>
    <t>Подпрограмма 2</t>
  </si>
  <si>
    <t>«Модернизация и развитие автомобильных дорог общего пользования регионального</t>
  </si>
  <si>
    <t>и межмуниципального значения Саратовской области»</t>
  </si>
  <si>
    <t>всего</t>
  </si>
  <si>
    <t>2 630 130,8</t>
  </si>
  <si>
    <t>2 624 130,8</t>
  </si>
  <si>
    <t>713 283,5</t>
  </si>
  <si>
    <t>в том числе софинансируемые из федерального бюджета</t>
  </si>
  <si>
    <t>федеральный бюджет</t>
  </si>
  <si>
    <t>в том числе на софинансирование расходных обязательств области</t>
  </si>
  <si>
    <t>местные бюджеты</t>
  </si>
  <si>
    <t>внебюджетные источники</t>
  </si>
  <si>
    <t>комитет дорожного хозяйства области</t>
  </si>
  <si>
    <r>
      <t xml:space="preserve">Основное мероприятие 2.1 </t>
    </r>
    <r>
      <rPr>
        <sz val="11"/>
        <color rgb="FF000000"/>
        <rFont val="Times New Roman"/>
        <family val="1"/>
        <charset val="204"/>
      </rPr>
      <t>«Строительство</t>
    </r>
  </si>
  <si>
    <t>и реконструкция автомобильных дорог общего пользования регионального</t>
  </si>
  <si>
    <t>и межмуниципального значения, мостов и мостовых переходов, находящихся</t>
  </si>
  <si>
    <t>в государственной собственности области,</t>
  </si>
  <si>
    <t>за счет средств областного дорожного фонда»,</t>
  </si>
  <si>
    <t>в том числе:</t>
  </si>
  <si>
    <t>85 345,4</t>
  </si>
  <si>
    <t>16 057,0</t>
  </si>
  <si>
    <r>
      <t xml:space="preserve">контрольное событие </t>
    </r>
    <r>
      <rPr>
        <sz val="11"/>
        <color rgb="FF000000"/>
        <rFont val="Times New Roman"/>
        <family val="1"/>
        <charset val="204"/>
      </rPr>
      <t>2.1.1. Строительство мостового перехода через судоходный канал</t>
    </r>
  </si>
  <si>
    <t>в г. Балаково Саратовской области</t>
  </si>
  <si>
    <t>85 279,6</t>
  </si>
  <si>
    <t>контрольное событие 2.1.2. Строительство автодороги Самара – Пугачев – Энгельс – Волгоград на участке км 501 – граница Волгоградской области</t>
  </si>
  <si>
    <t>в Ровенском районе Саратовской области</t>
  </si>
  <si>
    <t>Контрольное событие 2.1.3. Проектно-изыскательские, научно-исследовательские, опытно-конструкторские работы по объектам строительства</t>
  </si>
  <si>
    <t>на автомобильных дорогах общего пользования регионального</t>
  </si>
  <si>
    <t>и межмуниципального значения и искусственных сооружений на них, находящихся</t>
  </si>
  <si>
    <t>в государственной собственности области</t>
  </si>
  <si>
    <t>Основное мероприятие 2.2</t>
  </si>
  <si>
    <t>«Капитальный ремонт, ремонт</t>
  </si>
  <si>
    <t>и содержание автомобильных дорог общего пользования регионального</t>
  </si>
  <si>
    <t>и межмуниципального значения, мостов и иных искусственных сооружений на них, находящихся</t>
  </si>
  <si>
    <t>в государственной собственности области, за счет средств областного дорожного фонда»</t>
  </si>
  <si>
    <t>2 318 585,4</t>
  </si>
  <si>
    <t>2 312 585,4</t>
  </si>
  <si>
    <t>693 426,5</t>
  </si>
  <si>
    <t>Основное мероприятие 2.3</t>
  </si>
  <si>
    <t>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</t>
  </si>
  <si>
    <t>до сельских населенных пунктов,</t>
  </si>
  <si>
    <t>не имеющих круглогодичной связи с сетью автомобильных дорог общего пользования за счет средств областного дорожного фонда»</t>
  </si>
  <si>
    <t>комитет дорожного хозяйства области; органы местного самоуправления области</t>
  </si>
  <si>
    <t>(по согласованию)</t>
  </si>
  <si>
    <t>145 000,0</t>
  </si>
  <si>
    <t>Основное мероприятие 2.4</t>
  </si>
  <si>
    <t>«Субсидия бюджетным учреждениям</t>
  </si>
  <si>
    <t>на финансовое обеспечение выполнения государственного задания в сфере использования автомобильных дорог</t>
  </si>
  <si>
    <t>и осуществления дорожной деятельности</t>
  </si>
  <si>
    <t>за счет средств областного дорожного фонда»</t>
  </si>
  <si>
    <t>государственное бюджетное учреждение области «Дирекция автомобильных дорог»</t>
  </si>
  <si>
    <t>81 200,0</t>
  </si>
  <si>
    <t>3 800,0</t>
  </si>
  <si>
    <t>Кассовое исполнение, тыс.руб.</t>
  </si>
  <si>
    <t xml:space="preserve">федеральный бюджет </t>
  </si>
  <si>
    <t xml:space="preserve">внебюджетные источники </t>
  </si>
  <si>
    <t>Основное 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</si>
  <si>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Основное 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</si>
  <si>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3.2. Комплексное развитие автоматизирован-ных систем фиксации нарушений правил дорожного движения на территории Саратовской области</t>
  </si>
  <si>
    <t>3.1.   Обеспечение функционирования автоматической системы фотовидеофиксации нарушений правил дорожного движения на территории Саратовской области</t>
  </si>
  <si>
    <t>4.1.   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</t>
  </si>
  <si>
    <t>4.2. Проектирование и оснащение регионального навигационно-информационного центра Саратовской области</t>
  </si>
  <si>
    <t>Исполнено</t>
  </si>
  <si>
    <t>министерство транспорта и дорожного хозяйства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</si>
  <si>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</si>
  <si>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</si>
  <si>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t>Исполнитель: 
министерство транспорта и дорожного хозяйства области;
министерство социального развития области;</t>
  </si>
  <si>
    <t>Исполнитель:министерство транспорта и дорожного хозяйства области</t>
  </si>
  <si>
    <t>Исполнитель: министерство транспорта и дорожного хозяйства области</t>
  </si>
  <si>
    <t>Контрольное событие 2.1.2.14.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</si>
  <si>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Федеарльное агентство воздушного транспорта</t>
  </si>
  <si>
    <t>Исполнитель: комитет капитального строительства области;
Соисполнитель: Федеарльное агентство воздушного транспорта;
Участник: оператор аэропорта;
Участник: сетевые эксплуатационные компании</t>
  </si>
  <si>
    <t>оператор аэропорта</t>
  </si>
  <si>
    <t>сетевые эксплуатационные компании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</si>
  <si>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</si>
  <si>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</si>
  <si>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министерство промышленности и энергетики области</t>
  </si>
  <si>
    <t>министерство строительства и ЖКХ области</t>
  </si>
  <si>
    <t>5.1.   Приобретение общественного автомобильного транпорта, работающего на газомоторном топливе</t>
  </si>
  <si>
    <t>5.2.  Развитие газомоторной инфраструктуры в Саратовской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</si>
  <si>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</si>
  <si>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5.3. Перевод коммунальной техники на газомоторное топливо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</si>
  <si>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Федеарльное агентство воздушного транспорта;
оператор аэропорта;
сетевые эксплуатационные компании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</si>
  <si>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министерство промышленности и энергетики области;
министерство строительства и ЖКХ области;
Федеарльное агентство воздушного транспорта;
оператор аэропорта;
сетевые эксплуатационные компании</t>
  </si>
  <si>
    <t>Подпрограмма 2 «Модернизация и развитие автомобильных дорог общего пользования регионального и межмуниципального значения Саратовской области»</t>
  </si>
  <si>
    <t xml:space="preserve">5.4. Перевод общественного пассажирского транспорта на газомоторное топливо
</t>
  </si>
  <si>
    <t xml:space="preserve"> министерство транспорта и дорожного хозяйства области</t>
  </si>
  <si>
    <t>Исполнитель: 
министерство транспорта и дорожного хозяйства области</t>
  </si>
  <si>
    <t>Обеспечение организации транспортного обслуживания населения на территории области</t>
  </si>
  <si>
    <t>Обеспечение перевозок пассажиров железнодорожным транспортом пригородного сообщения</t>
  </si>
  <si>
    <t>Обеспечение перевозок пассажиров речным транспортом в пригородном сообщении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</si>
  <si>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</si>
  <si>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контрольное событие 2.1.1.2. Строительство Северного автодорожного подхода к аэропортовому комплексу "Центральный" (г.Саратов)</t>
  </si>
  <si>
    <t>за счет возврата из федерального бюджета остатка субсидии,не использованного по состоянию на 01.01.2016</t>
  </si>
  <si>
    <t>Основное мероприятие 2.8                       «Субсидия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фонда»</t>
  </si>
  <si>
    <t>Предусмотрено в ГП</t>
  </si>
  <si>
    <t>Утверждено в ОБ</t>
  </si>
  <si>
    <t>Выделены лимиты</t>
  </si>
  <si>
    <t>к ЛБО</t>
  </si>
  <si>
    <t>Обеспечение перевозок пассажиров автомобильным и городским электрическим транспортом</t>
  </si>
  <si>
    <t>1.4.1</t>
  </si>
  <si>
    <t>Контрольное событие 2.1.2.6 Строительство автодороги «Озинки-Перелюб» на участке отмыкания на п.Новозаволжский – граница Перелюбского района в Озинском районе Саратовской области (возврат иных межбюджетных трансфертов из фед.бюдж.)</t>
  </si>
  <si>
    <t xml:space="preserve">Контрольное событие 2.1.2.7. Реконструкция автомобильной дороги Шевыревка – Сабуровка на участке км 10+000 – км 11+000 в Саратовском районе </t>
  </si>
  <si>
    <t>Контрольное событие 2.1.2.8. Реконструкция автомобильной дороги Балашов – Ртищево на участке км 65+600 – км 66+800 в Аркадакском районе Саратовской области</t>
  </si>
  <si>
    <t xml:space="preserve">Контрольное событие 2.1.2.9. Строительство моста через ручей Безымянный на км 5+695 автомобильной дороги Романовка – Малое Щербедино в Романовском районе Саратовской области
на п.Новозаволжский – граница  Перелюбского района в Озинском районе Саратовской области
</t>
  </si>
  <si>
    <t xml:space="preserve">Основное мероприятие 2.4
«Обеспечение организации использования автомобильных дорог 
и осуществления дорожной деятельности 
за счет средств областного дорожного фонда»
</t>
  </si>
  <si>
    <t>Основное мероприятие 2.13 «Комплексное развитие транспортной инфраструктуры Саратовской агломерации»</t>
  </si>
  <si>
    <t>Основное мероприятие 2.14 «Приобретение дорожной техники за счет средств областного дорожного фонда»</t>
  </si>
  <si>
    <t>министерство транспорта и дорожного хозяйства области, ГКУ СО "Дирекция транспорта и дорожного хозяйства "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</si>
  <si>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</si>
  <si>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</si>
  <si>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</si>
  <si>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 xml:space="preserve"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области (по согласованию)
</t>
  </si>
  <si>
    <r>
      <t>Таблица № 1 (</t>
    </r>
    <r>
      <rPr>
        <sz val="11"/>
        <color theme="1"/>
        <rFont val="Times New Roman"/>
        <family val="1"/>
        <charset val="204"/>
      </rPr>
      <t>приложение №16</t>
    </r>
    <r>
      <rPr>
        <i/>
        <sz val="11"/>
        <color theme="1"/>
        <rFont val="Times New Roman"/>
        <family val="1"/>
        <charset val="204"/>
      </rPr>
      <t xml:space="preserve"> к постановлению 
Правительства области от 25 июля 2013 года № 362-П)
</t>
    </r>
  </si>
  <si>
    <t>Сведения
о расходах на реализацию государственной программы
Саратовской области «Развитие транспортной системы до 2020 года»
произведенных за 9 месяцев 2017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</si>
</sst>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 applyFill="1"/>
    <xf numFmtId="164" fontId="2" fillId="0" borderId="6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left" vertical="top" wrapText="1" indent="2"/>
    </xf>
    <xf numFmtId="164" fontId="1" fillId="0" borderId="7" xfId="0" applyNumberFormat="1" applyFont="1" applyFill="1" applyBorder="1" applyAlignment="1">
      <alignment horizontal="left" vertical="top" wrapText="1" indent="2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 indent="2"/>
    </xf>
    <xf numFmtId="164" fontId="1" fillId="0" borderId="1" xfId="0" applyNumberFormat="1" applyFont="1" applyFill="1" applyBorder="1" applyAlignment="1">
      <alignment horizontal="left" vertical="top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4"/>
  <sheetViews>
    <sheetView tabSelected="1"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J2"/>
    </sheetView>
  </sheetViews>
  <sheetFormatPr defaultRowHeight="15" x14ac:dyDescent="0.25"/>
  <cols>
    <col min="1" max="1" width="30.85546875" style="1" customWidth="1"/>
    <col min="2" max="2" width="26.7109375" style="1" customWidth="1"/>
    <col min="3" max="3" width="23.28515625" style="1" customWidth="1"/>
    <col min="4" max="4" width="15.5703125" style="1" customWidth="1"/>
    <col min="5" max="6" width="14.28515625" style="1" customWidth="1"/>
    <col min="7" max="7" width="20.7109375" style="1" customWidth="1"/>
    <col min="8" max="8" width="9.85546875" style="1" customWidth="1"/>
    <col min="9" max="9" width="8.42578125" style="1" customWidth="1"/>
    <col min="10" max="16384" width="9.140625" style="1"/>
  </cols>
  <sheetData>
    <row r="1" spans="1:10" ht="51" customHeight="1" x14ac:dyDescent="0.25">
      <c r="D1" s="30" t="s">
        <v>143</v>
      </c>
      <c r="E1" s="30"/>
      <c r="F1" s="30"/>
      <c r="G1" s="30"/>
      <c r="H1" s="30"/>
      <c r="I1" s="30"/>
      <c r="J1" s="30"/>
    </row>
    <row r="2" spans="1:10" ht="63" customHeight="1" x14ac:dyDescent="0.25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 customHeight="1" x14ac:dyDescent="0.25">
      <c r="A3" s="37" t="s">
        <v>0</v>
      </c>
      <c r="B3" s="37" t="s">
        <v>1</v>
      </c>
      <c r="C3" s="37" t="s">
        <v>2</v>
      </c>
      <c r="D3" s="47" t="s">
        <v>125</v>
      </c>
      <c r="E3" s="47" t="s">
        <v>126</v>
      </c>
      <c r="F3" s="37" t="s">
        <v>127</v>
      </c>
      <c r="G3" s="26" t="s">
        <v>92</v>
      </c>
      <c r="H3" s="47" t="s">
        <v>25</v>
      </c>
      <c r="I3" s="47"/>
      <c r="J3" s="47"/>
    </row>
    <row r="4" spans="1:10" ht="24.75" customHeight="1" x14ac:dyDescent="0.25">
      <c r="A4" s="38"/>
      <c r="B4" s="38"/>
      <c r="C4" s="38"/>
      <c r="D4" s="47"/>
      <c r="E4" s="47"/>
      <c r="F4" s="38"/>
      <c r="G4" s="37" t="s">
        <v>83</v>
      </c>
      <c r="H4" s="47"/>
      <c r="I4" s="47"/>
      <c r="J4" s="47"/>
    </row>
    <row r="5" spans="1:10" ht="12.75" customHeight="1" x14ac:dyDescent="0.25">
      <c r="A5" s="39"/>
      <c r="B5" s="39"/>
      <c r="C5" s="39"/>
      <c r="D5" s="47"/>
      <c r="E5" s="47"/>
      <c r="F5" s="39"/>
      <c r="G5" s="39"/>
      <c r="H5" s="25" t="s">
        <v>28</v>
      </c>
      <c r="I5" s="25" t="s">
        <v>29</v>
      </c>
      <c r="J5" s="25" t="s">
        <v>128</v>
      </c>
    </row>
    <row r="6" spans="1:10" ht="18" customHeight="1" x14ac:dyDescent="0.25">
      <c r="A6" s="34" t="s">
        <v>3</v>
      </c>
      <c r="B6" s="31" t="s">
        <v>113</v>
      </c>
      <c r="C6" s="2" t="s">
        <v>6</v>
      </c>
      <c r="D6" s="3">
        <f>D7+D9+D11+D12</f>
        <v>13498427.699999999</v>
      </c>
      <c r="E6" s="3">
        <f t="shared" ref="E6:G6" si="0">E7+E9+E11+E12</f>
        <v>7781342.7999999998</v>
      </c>
      <c r="F6" s="3"/>
      <c r="G6" s="3">
        <f t="shared" si="0"/>
        <v>5729961.2579999994</v>
      </c>
      <c r="H6" s="23">
        <f>G6/D6</f>
        <v>0.42449101372006459</v>
      </c>
      <c r="I6" s="23">
        <f>G6/E6</f>
        <v>0.73637178123035518</v>
      </c>
      <c r="J6" s="23"/>
    </row>
    <row r="7" spans="1:10" ht="24" customHeight="1" x14ac:dyDescent="0.25">
      <c r="A7" s="35"/>
      <c r="B7" s="32"/>
      <c r="C7" s="4" t="s">
        <v>7</v>
      </c>
      <c r="D7" s="5">
        <f t="shared" ref="D7:G11" si="1">D15+D22+D29+D36+D43+D50+D57</f>
        <v>6599435.7000000002</v>
      </c>
      <c r="E7" s="5">
        <f t="shared" si="1"/>
        <v>6631342.7999999998</v>
      </c>
      <c r="F7" s="5">
        <f t="shared" si="1"/>
        <v>5817984.1869999999</v>
      </c>
      <c r="G7" s="5">
        <f t="shared" si="1"/>
        <v>3085012.9179999991</v>
      </c>
      <c r="H7" s="22">
        <f>G7/D7</f>
        <v>0.46746616805433822</v>
      </c>
      <c r="I7" s="22">
        <f>G7/E7</f>
        <v>0.46521692680402515</v>
      </c>
      <c r="J7" s="22">
        <f>G7/F7</f>
        <v>0.53025460689516979</v>
      </c>
    </row>
    <row r="8" spans="1:10" ht="24" customHeight="1" x14ac:dyDescent="0.25">
      <c r="A8" s="35"/>
      <c r="B8" s="32"/>
      <c r="C8" s="4" t="s">
        <v>37</v>
      </c>
      <c r="D8" s="5"/>
      <c r="E8" s="5"/>
      <c r="F8" s="5"/>
      <c r="G8" s="5"/>
      <c r="H8" s="22"/>
      <c r="I8" s="22"/>
      <c r="J8" s="23"/>
    </row>
    <row r="9" spans="1:10" ht="18.75" customHeight="1" x14ac:dyDescent="0.25">
      <c r="A9" s="35"/>
      <c r="B9" s="32"/>
      <c r="C9" s="4" t="s">
        <v>84</v>
      </c>
      <c r="D9" s="5">
        <f t="shared" si="1"/>
        <v>3965932</v>
      </c>
      <c r="E9" s="5">
        <f t="shared" si="1"/>
        <v>1150000</v>
      </c>
      <c r="F9" s="5"/>
      <c r="G9" s="5">
        <f t="shared" si="1"/>
        <v>1566490.2400000002</v>
      </c>
      <c r="H9" s="22">
        <f>G9/D9</f>
        <v>0.39498666139510213</v>
      </c>
      <c r="I9" s="22">
        <f>G9/E9</f>
        <v>1.3621654260869567</v>
      </c>
      <c r="J9" s="23"/>
    </row>
    <row r="10" spans="1:10" ht="37.5" customHeight="1" x14ac:dyDescent="0.25">
      <c r="A10" s="35"/>
      <c r="B10" s="32"/>
      <c r="C10" s="4" t="s">
        <v>39</v>
      </c>
      <c r="D10" s="5"/>
      <c r="E10" s="5"/>
      <c r="F10" s="5"/>
      <c r="G10" s="5"/>
      <c r="H10" s="22"/>
      <c r="I10" s="22"/>
      <c r="J10" s="23"/>
    </row>
    <row r="11" spans="1:10" x14ac:dyDescent="0.25">
      <c r="A11" s="35"/>
      <c r="B11" s="32"/>
      <c r="C11" s="4" t="s">
        <v>40</v>
      </c>
      <c r="D11" s="5">
        <f t="shared" si="1"/>
        <v>250</v>
      </c>
      <c r="E11" s="5">
        <f t="shared" si="1"/>
        <v>0</v>
      </c>
      <c r="F11" s="5"/>
      <c r="G11" s="5">
        <f t="shared" si="1"/>
        <v>17409.099999999999</v>
      </c>
      <c r="H11" s="22">
        <f>G11/D11</f>
        <v>69.636399999999995</v>
      </c>
      <c r="I11" s="22">
        <v>0</v>
      </c>
      <c r="J11" s="23"/>
    </row>
    <row r="12" spans="1:10" x14ac:dyDescent="0.25">
      <c r="A12" s="35"/>
      <c r="B12" s="33"/>
      <c r="C12" s="4" t="s">
        <v>85</v>
      </c>
      <c r="D12" s="5">
        <f>D20+D27+D34+D41+D48+D55+D62</f>
        <v>2932810</v>
      </c>
      <c r="E12" s="5">
        <f t="shared" ref="E12:G12" si="2">E20+E27+E34+E41+E48+E55+E62</f>
        <v>0</v>
      </c>
      <c r="F12" s="5"/>
      <c r="G12" s="5">
        <f t="shared" si="2"/>
        <v>1061049</v>
      </c>
      <c r="H12" s="22">
        <f>G12/D12</f>
        <v>0.36178579587494586</v>
      </c>
      <c r="I12" s="22">
        <v>0</v>
      </c>
      <c r="J12" s="23"/>
    </row>
    <row r="13" spans="1:10" x14ac:dyDescent="0.25">
      <c r="A13" s="35"/>
      <c r="B13" s="40" t="s">
        <v>8</v>
      </c>
      <c r="C13" s="41"/>
      <c r="D13" s="41"/>
      <c r="E13" s="41"/>
      <c r="F13" s="41"/>
      <c r="G13" s="41"/>
      <c r="H13" s="41"/>
      <c r="I13" s="41"/>
      <c r="J13" s="23"/>
    </row>
    <row r="14" spans="1:10" x14ac:dyDescent="0.25">
      <c r="A14" s="35"/>
      <c r="B14" s="42" t="s">
        <v>93</v>
      </c>
      <c r="C14" s="2" t="s">
        <v>6</v>
      </c>
      <c r="D14" s="3">
        <f>SUM(D15,D17,D19,D20)</f>
        <v>8258939.2999999998</v>
      </c>
      <c r="E14" s="3">
        <f t="shared" ref="E14:G14" si="3">SUM(E15,E17,E19,E20)</f>
        <v>7715896.3999999994</v>
      </c>
      <c r="F14" s="3"/>
      <c r="G14" s="3">
        <f t="shared" si="3"/>
        <v>4455908.9079999989</v>
      </c>
      <c r="H14" s="23">
        <f>G14/D14</f>
        <v>0.53952556692116616</v>
      </c>
      <c r="I14" s="23">
        <f>G14/E14</f>
        <v>0.57749724426056304</v>
      </c>
      <c r="J14" s="23"/>
    </row>
    <row r="15" spans="1:10" x14ac:dyDescent="0.25">
      <c r="A15" s="35"/>
      <c r="B15" s="28"/>
      <c r="C15" s="4" t="s">
        <v>7</v>
      </c>
      <c r="D15" s="5">
        <f>D72+D185+D277+D298+D327</f>
        <v>6533989.2999999998</v>
      </c>
      <c r="E15" s="5">
        <f>E72+E185+E277+E298+E327</f>
        <v>6565896.3999999994</v>
      </c>
      <c r="F15" s="5">
        <f>F72+F185+F277+F298+F327</f>
        <v>5752537.7869999995</v>
      </c>
      <c r="G15" s="5">
        <f>G72+G185+G277+G298+G327</f>
        <v>3057945.7179999989</v>
      </c>
      <c r="H15" s="22">
        <f>G15/D15</f>
        <v>0.46800592679268682</v>
      </c>
      <c r="I15" s="22">
        <f>G15/E15</f>
        <v>0.46573164297871028</v>
      </c>
      <c r="J15" s="22">
        <f>G15/F15</f>
        <v>0.53158203061448206</v>
      </c>
    </row>
    <row r="16" spans="1:10" ht="24" x14ac:dyDescent="0.25">
      <c r="A16" s="35"/>
      <c r="B16" s="28"/>
      <c r="C16" s="4" t="s">
        <v>37</v>
      </c>
      <c r="D16" s="5"/>
      <c r="E16" s="5"/>
      <c r="F16" s="5"/>
      <c r="G16" s="5"/>
      <c r="H16" s="22"/>
      <c r="I16" s="22"/>
      <c r="J16" s="23"/>
    </row>
    <row r="17" spans="1:10" x14ac:dyDescent="0.25">
      <c r="A17" s="35"/>
      <c r="B17" s="28"/>
      <c r="C17" s="4" t="s">
        <v>84</v>
      </c>
      <c r="D17" s="5">
        <f>D74+D187+D279+D300+D329</f>
        <v>1150000</v>
      </c>
      <c r="E17" s="5">
        <f>E74+E187+E279+E300+E329</f>
        <v>1150000</v>
      </c>
      <c r="F17" s="5"/>
      <c r="G17" s="5">
        <f>G74+G187+G279+G300+G329</f>
        <v>1148404.0900000001</v>
      </c>
      <c r="H17" s="22">
        <f>G17/D17</f>
        <v>0.99861225217391314</v>
      </c>
      <c r="I17" s="22">
        <f>G17/E17</f>
        <v>0.99861225217391314</v>
      </c>
      <c r="J17" s="23"/>
    </row>
    <row r="18" spans="1:10" ht="36" x14ac:dyDescent="0.25">
      <c r="A18" s="35"/>
      <c r="B18" s="28"/>
      <c r="C18" s="4" t="s">
        <v>39</v>
      </c>
      <c r="D18" s="5"/>
      <c r="E18" s="5"/>
      <c r="F18" s="5"/>
      <c r="G18" s="5"/>
      <c r="H18" s="22"/>
      <c r="I18" s="22"/>
      <c r="J18" s="23"/>
    </row>
    <row r="19" spans="1:10" x14ac:dyDescent="0.25">
      <c r="A19" s="35"/>
      <c r="B19" s="28"/>
      <c r="C19" s="4" t="s">
        <v>40</v>
      </c>
      <c r="D19" s="5">
        <f>D76+D189+D281+D302+D331</f>
        <v>250</v>
      </c>
      <c r="E19" s="5">
        <f>E76+E189+E281+E302+E331</f>
        <v>0</v>
      </c>
      <c r="F19" s="5"/>
      <c r="G19" s="5">
        <f>G76+G189+G281+G302+G331</f>
        <v>17409.099999999999</v>
      </c>
      <c r="H19" s="22">
        <f>G19/D19</f>
        <v>69.636399999999995</v>
      </c>
      <c r="I19" s="22">
        <v>0</v>
      </c>
      <c r="J19" s="23"/>
    </row>
    <row r="20" spans="1:10" x14ac:dyDescent="0.25">
      <c r="A20" s="35"/>
      <c r="B20" s="28"/>
      <c r="C20" s="4" t="s">
        <v>85</v>
      </c>
      <c r="D20" s="5">
        <f>D77+D190+D282+D303+D332</f>
        <v>574700</v>
      </c>
      <c r="E20" s="5">
        <f>E77+E190+E282+E303+E332</f>
        <v>0</v>
      </c>
      <c r="F20" s="5"/>
      <c r="G20" s="5">
        <f>G77+G190+G282+G303+G332</f>
        <v>232150</v>
      </c>
      <c r="H20" s="22">
        <f>G20/D20</f>
        <v>0.40394988689751177</v>
      </c>
      <c r="I20" s="22">
        <v>0</v>
      </c>
      <c r="J20" s="23"/>
    </row>
    <row r="21" spans="1:10" x14ac:dyDescent="0.25">
      <c r="A21" s="35"/>
      <c r="B21" s="31" t="s">
        <v>5</v>
      </c>
      <c r="C21" s="2" t="s">
        <v>6</v>
      </c>
      <c r="D21" s="3">
        <f>SUM(D22,D24,D26,D27)</f>
        <v>65446.400000000001</v>
      </c>
      <c r="E21" s="3">
        <f t="shared" ref="E21:G21" si="4">SUM(E22,E24,E26,E27)</f>
        <v>65446.400000000001</v>
      </c>
      <c r="F21" s="3">
        <f t="shared" si="4"/>
        <v>65446.400000000001</v>
      </c>
      <c r="G21" s="3">
        <f t="shared" si="4"/>
        <v>27067.200000000001</v>
      </c>
      <c r="H21" s="23">
        <f>G21/D21</f>
        <v>0.41357813416780753</v>
      </c>
      <c r="I21" s="23">
        <f>G21/E21</f>
        <v>0.41357813416780753</v>
      </c>
      <c r="J21" s="23">
        <f>G21/F21</f>
        <v>0.41357813416780753</v>
      </c>
    </row>
    <row r="22" spans="1:10" ht="17.25" customHeight="1" x14ac:dyDescent="0.25">
      <c r="A22" s="35"/>
      <c r="B22" s="32"/>
      <c r="C22" s="4" t="s">
        <v>7</v>
      </c>
      <c r="D22" s="5">
        <f>D79</f>
        <v>65446.400000000001</v>
      </c>
      <c r="E22" s="5">
        <f t="shared" ref="E22:G22" si="5">E79</f>
        <v>65446.400000000001</v>
      </c>
      <c r="F22" s="5">
        <f t="shared" si="5"/>
        <v>65446.400000000001</v>
      </c>
      <c r="G22" s="5">
        <f t="shared" si="5"/>
        <v>27067.200000000001</v>
      </c>
      <c r="H22" s="22">
        <f>G22/D22</f>
        <v>0.41357813416780753</v>
      </c>
      <c r="I22" s="22">
        <f>G22/E22</f>
        <v>0.41357813416780753</v>
      </c>
      <c r="J22" s="22">
        <f>G22/F22</f>
        <v>0.41357813416780753</v>
      </c>
    </row>
    <row r="23" spans="1:10" ht="27.75" customHeight="1" x14ac:dyDescent="0.25">
      <c r="A23" s="35"/>
      <c r="B23" s="32"/>
      <c r="C23" s="4" t="s">
        <v>37</v>
      </c>
      <c r="D23" s="5"/>
      <c r="E23" s="5"/>
      <c r="F23" s="5"/>
      <c r="G23" s="5"/>
      <c r="H23" s="22"/>
      <c r="I23" s="22"/>
      <c r="J23" s="23"/>
    </row>
    <row r="24" spans="1:10" x14ac:dyDescent="0.25">
      <c r="A24" s="35"/>
      <c r="B24" s="32"/>
      <c r="C24" s="4" t="s">
        <v>84</v>
      </c>
      <c r="D24" s="5"/>
      <c r="E24" s="5"/>
      <c r="F24" s="5"/>
      <c r="G24" s="5"/>
      <c r="H24" s="22"/>
      <c r="I24" s="22"/>
      <c r="J24" s="23"/>
    </row>
    <row r="25" spans="1:10" ht="36" x14ac:dyDescent="0.25">
      <c r="A25" s="35"/>
      <c r="B25" s="32"/>
      <c r="C25" s="4" t="s">
        <v>39</v>
      </c>
      <c r="D25" s="5"/>
      <c r="E25" s="5"/>
      <c r="F25" s="5"/>
      <c r="G25" s="5"/>
      <c r="H25" s="22"/>
      <c r="I25" s="22"/>
      <c r="J25" s="23"/>
    </row>
    <row r="26" spans="1:10" x14ac:dyDescent="0.25">
      <c r="A26" s="35"/>
      <c r="B26" s="32"/>
      <c r="C26" s="4" t="s">
        <v>40</v>
      </c>
      <c r="D26" s="5"/>
      <c r="E26" s="5"/>
      <c r="F26" s="5"/>
      <c r="G26" s="5"/>
      <c r="H26" s="22"/>
      <c r="I26" s="22"/>
      <c r="J26" s="23"/>
    </row>
    <row r="27" spans="1:10" x14ac:dyDescent="0.25">
      <c r="A27" s="35"/>
      <c r="B27" s="33"/>
      <c r="C27" s="4" t="s">
        <v>85</v>
      </c>
      <c r="D27" s="5"/>
      <c r="E27" s="5"/>
      <c r="F27" s="5"/>
      <c r="G27" s="5"/>
      <c r="H27" s="22"/>
      <c r="I27" s="22"/>
      <c r="J27" s="23"/>
    </row>
    <row r="28" spans="1:10" x14ac:dyDescent="0.25">
      <c r="A28" s="35"/>
      <c r="B28" s="31" t="s">
        <v>106</v>
      </c>
      <c r="C28" s="2" t="s">
        <v>6</v>
      </c>
      <c r="D28" s="3">
        <f>SUM(D29,D31,D33,D34)</f>
        <v>80000</v>
      </c>
      <c r="E28" s="3">
        <f t="shared" ref="E28:G28" si="6">SUM(E29,E31,E33,E34)</f>
        <v>0</v>
      </c>
      <c r="F28" s="3"/>
      <c r="G28" s="3">
        <f t="shared" si="6"/>
        <v>15210</v>
      </c>
      <c r="H28" s="23">
        <f>G28/D28</f>
        <v>0.19012499999999999</v>
      </c>
      <c r="I28" s="23">
        <v>0</v>
      </c>
      <c r="J28" s="23"/>
    </row>
    <row r="29" spans="1:10" ht="17.25" customHeight="1" x14ac:dyDescent="0.25">
      <c r="A29" s="35"/>
      <c r="B29" s="32"/>
      <c r="C29" s="4" t="s">
        <v>7</v>
      </c>
      <c r="D29" s="5"/>
      <c r="E29" s="5"/>
      <c r="F29" s="5"/>
      <c r="G29" s="5"/>
      <c r="H29" s="22"/>
      <c r="I29" s="22"/>
      <c r="J29" s="23"/>
    </row>
    <row r="30" spans="1:10" ht="27.75" customHeight="1" x14ac:dyDescent="0.25">
      <c r="A30" s="35"/>
      <c r="B30" s="32"/>
      <c r="C30" s="4" t="s">
        <v>37</v>
      </c>
      <c r="D30" s="5"/>
      <c r="E30" s="5"/>
      <c r="F30" s="5"/>
      <c r="G30" s="5"/>
      <c r="H30" s="22"/>
      <c r="I30" s="22"/>
      <c r="J30" s="23"/>
    </row>
    <row r="31" spans="1:10" x14ac:dyDescent="0.25">
      <c r="A31" s="35"/>
      <c r="B31" s="32"/>
      <c r="C31" s="4" t="s">
        <v>84</v>
      </c>
      <c r="D31" s="5"/>
      <c r="E31" s="5"/>
      <c r="F31" s="5"/>
      <c r="G31" s="5"/>
      <c r="H31" s="22"/>
      <c r="I31" s="22"/>
      <c r="J31" s="23"/>
    </row>
    <row r="32" spans="1:10" ht="36" x14ac:dyDescent="0.25">
      <c r="A32" s="35"/>
      <c r="B32" s="32"/>
      <c r="C32" s="4" t="s">
        <v>39</v>
      </c>
      <c r="D32" s="5"/>
      <c r="E32" s="5"/>
      <c r="F32" s="5"/>
      <c r="G32" s="5"/>
      <c r="H32" s="22"/>
      <c r="I32" s="22"/>
      <c r="J32" s="23"/>
    </row>
    <row r="33" spans="1:10" x14ac:dyDescent="0.25">
      <c r="A33" s="35"/>
      <c r="B33" s="32"/>
      <c r="C33" s="4" t="s">
        <v>40</v>
      </c>
      <c r="D33" s="5"/>
      <c r="E33" s="5"/>
      <c r="F33" s="5"/>
      <c r="G33" s="5"/>
      <c r="H33" s="22"/>
      <c r="I33" s="22"/>
      <c r="J33" s="23"/>
    </row>
    <row r="34" spans="1:10" x14ac:dyDescent="0.25">
      <c r="A34" s="35"/>
      <c r="B34" s="33"/>
      <c r="C34" s="4" t="s">
        <v>85</v>
      </c>
      <c r="D34" s="5">
        <f t="shared" ref="D34:G34" si="7">D339</f>
        <v>80000</v>
      </c>
      <c r="E34" s="5">
        <f t="shared" si="7"/>
        <v>0</v>
      </c>
      <c r="F34" s="5"/>
      <c r="G34" s="5">
        <f t="shared" si="7"/>
        <v>15210</v>
      </c>
      <c r="H34" s="22">
        <f>G34/D34</f>
        <v>0.19012499999999999</v>
      </c>
      <c r="I34" s="22">
        <v>0</v>
      </c>
      <c r="J34" s="23"/>
    </row>
    <row r="35" spans="1:10" x14ac:dyDescent="0.25">
      <c r="A35" s="35"/>
      <c r="B35" s="31" t="s">
        <v>107</v>
      </c>
      <c r="C35" s="2" t="s">
        <v>6</v>
      </c>
      <c r="D35" s="3">
        <f>SUM(D36,D38,D40,D41)</f>
        <v>110</v>
      </c>
      <c r="E35" s="3">
        <f t="shared" ref="E35:G35" si="8">SUM(E36,E38,E40,E41)</f>
        <v>0</v>
      </c>
      <c r="F35" s="3"/>
      <c r="G35" s="3">
        <f t="shared" si="8"/>
        <v>0</v>
      </c>
      <c r="H35" s="23">
        <f>G35/D35</f>
        <v>0</v>
      </c>
      <c r="I35" s="23">
        <v>0</v>
      </c>
      <c r="J35" s="23"/>
    </row>
    <row r="36" spans="1:10" ht="17.25" customHeight="1" x14ac:dyDescent="0.25">
      <c r="A36" s="35"/>
      <c r="B36" s="32"/>
      <c r="C36" s="4" t="s">
        <v>7</v>
      </c>
      <c r="D36" s="5"/>
      <c r="E36" s="5"/>
      <c r="F36" s="5"/>
      <c r="G36" s="5"/>
      <c r="H36" s="22"/>
      <c r="I36" s="22"/>
      <c r="J36" s="23"/>
    </row>
    <row r="37" spans="1:10" ht="27.75" customHeight="1" x14ac:dyDescent="0.25">
      <c r="A37" s="35"/>
      <c r="B37" s="32"/>
      <c r="C37" s="4" t="s">
        <v>37</v>
      </c>
      <c r="D37" s="5"/>
      <c r="E37" s="5"/>
      <c r="F37" s="5"/>
      <c r="G37" s="5"/>
      <c r="H37" s="22"/>
      <c r="I37" s="22"/>
      <c r="J37" s="23"/>
    </row>
    <row r="38" spans="1:10" x14ac:dyDescent="0.25">
      <c r="A38" s="35"/>
      <c r="B38" s="32"/>
      <c r="C38" s="4" t="s">
        <v>84</v>
      </c>
      <c r="D38" s="5"/>
      <c r="E38" s="5"/>
      <c r="F38" s="5"/>
      <c r="G38" s="5"/>
      <c r="H38" s="22"/>
      <c r="I38" s="22"/>
      <c r="J38" s="23"/>
    </row>
    <row r="39" spans="1:10" ht="36" x14ac:dyDescent="0.25">
      <c r="A39" s="35"/>
      <c r="B39" s="32"/>
      <c r="C39" s="4" t="s">
        <v>39</v>
      </c>
      <c r="D39" s="5"/>
      <c r="E39" s="5"/>
      <c r="F39" s="5"/>
      <c r="G39" s="5"/>
      <c r="H39" s="22"/>
      <c r="I39" s="22"/>
      <c r="J39" s="23"/>
    </row>
    <row r="40" spans="1:10" x14ac:dyDescent="0.25">
      <c r="A40" s="35"/>
      <c r="B40" s="32"/>
      <c r="C40" s="4" t="s">
        <v>40</v>
      </c>
      <c r="D40" s="5"/>
      <c r="E40" s="5"/>
      <c r="F40" s="5"/>
      <c r="G40" s="5"/>
      <c r="H40" s="22"/>
      <c r="I40" s="22"/>
      <c r="J40" s="23"/>
    </row>
    <row r="41" spans="1:10" x14ac:dyDescent="0.25">
      <c r="A41" s="35"/>
      <c r="B41" s="33"/>
      <c r="C41" s="4" t="s">
        <v>85</v>
      </c>
      <c r="D41" s="5">
        <f t="shared" ref="D41:G41" si="9">D346</f>
        <v>110</v>
      </c>
      <c r="E41" s="5">
        <f t="shared" si="9"/>
        <v>0</v>
      </c>
      <c r="F41" s="5"/>
      <c r="G41" s="5">
        <f t="shared" si="9"/>
        <v>0</v>
      </c>
      <c r="H41" s="22">
        <f>G41/D41</f>
        <v>0</v>
      </c>
      <c r="I41" s="22">
        <v>0</v>
      </c>
      <c r="J41" s="23"/>
    </row>
    <row r="42" spans="1:10" x14ac:dyDescent="0.25">
      <c r="A42" s="35"/>
      <c r="B42" s="31" t="s">
        <v>100</v>
      </c>
      <c r="C42" s="2" t="s">
        <v>6</v>
      </c>
      <c r="D42" s="3">
        <f>SUM(D43,D45,D47,D48)</f>
        <v>2815932</v>
      </c>
      <c r="E42" s="3">
        <f t="shared" ref="E42:G42" si="10">SUM(E43,E45,E47,E48)</f>
        <v>0</v>
      </c>
      <c r="F42" s="3"/>
      <c r="G42" s="3">
        <f t="shared" si="10"/>
        <v>418086.15</v>
      </c>
      <c r="H42" s="23">
        <f>G42/D42</f>
        <v>0.14847167829336788</v>
      </c>
      <c r="I42" s="23">
        <v>0</v>
      </c>
      <c r="J42" s="23"/>
    </row>
    <row r="43" spans="1:10" ht="17.25" customHeight="1" x14ac:dyDescent="0.25">
      <c r="A43" s="35"/>
      <c r="B43" s="32"/>
      <c r="C43" s="4" t="s">
        <v>7</v>
      </c>
      <c r="D43" s="5"/>
      <c r="E43" s="5"/>
      <c r="F43" s="5"/>
      <c r="G43" s="5"/>
      <c r="H43" s="22"/>
      <c r="I43" s="22"/>
      <c r="J43" s="23"/>
    </row>
    <row r="44" spans="1:10" ht="27.75" customHeight="1" x14ac:dyDescent="0.25">
      <c r="A44" s="35"/>
      <c r="B44" s="32"/>
      <c r="C44" s="4" t="s">
        <v>37</v>
      </c>
      <c r="D44" s="5"/>
      <c r="E44" s="5"/>
      <c r="F44" s="5"/>
      <c r="G44" s="5"/>
      <c r="H44" s="22"/>
      <c r="I44" s="22"/>
      <c r="J44" s="23"/>
    </row>
    <row r="45" spans="1:10" x14ac:dyDescent="0.25">
      <c r="A45" s="35"/>
      <c r="B45" s="32"/>
      <c r="C45" s="4" t="s">
        <v>84</v>
      </c>
      <c r="D45" s="5">
        <f t="shared" ref="D45:G45" si="11">D88</f>
        <v>2815932</v>
      </c>
      <c r="E45" s="5">
        <f t="shared" si="11"/>
        <v>0</v>
      </c>
      <c r="F45" s="5"/>
      <c r="G45" s="5">
        <f t="shared" si="11"/>
        <v>418086.15</v>
      </c>
      <c r="H45" s="22">
        <f>G45/D45</f>
        <v>0.14847167829336788</v>
      </c>
      <c r="I45" s="22">
        <v>0</v>
      </c>
      <c r="J45" s="23"/>
    </row>
    <row r="46" spans="1:10" ht="36" x14ac:dyDescent="0.25">
      <c r="A46" s="35"/>
      <c r="B46" s="32"/>
      <c r="C46" s="4" t="s">
        <v>39</v>
      </c>
      <c r="D46" s="5"/>
      <c r="E46" s="5"/>
      <c r="F46" s="5"/>
      <c r="G46" s="5"/>
      <c r="H46" s="22"/>
      <c r="I46" s="22"/>
      <c r="J46" s="23"/>
    </row>
    <row r="47" spans="1:10" x14ac:dyDescent="0.25">
      <c r="A47" s="35"/>
      <c r="B47" s="32"/>
      <c r="C47" s="4" t="s">
        <v>40</v>
      </c>
      <c r="D47" s="5"/>
      <c r="E47" s="5"/>
      <c r="F47" s="5"/>
      <c r="G47" s="5"/>
      <c r="H47" s="22"/>
      <c r="I47" s="22"/>
      <c r="J47" s="23"/>
    </row>
    <row r="48" spans="1:10" x14ac:dyDescent="0.25">
      <c r="A48" s="35"/>
      <c r="B48" s="33"/>
      <c r="C48" s="4" t="s">
        <v>85</v>
      </c>
      <c r="D48" s="5"/>
      <c r="E48" s="5"/>
      <c r="F48" s="5"/>
      <c r="G48" s="5"/>
      <c r="H48" s="22"/>
      <c r="I48" s="22"/>
      <c r="J48" s="23"/>
    </row>
    <row r="49" spans="1:10" x14ac:dyDescent="0.25">
      <c r="A49" s="35"/>
      <c r="B49" s="31" t="s">
        <v>102</v>
      </c>
      <c r="C49" s="2" t="s">
        <v>6</v>
      </c>
      <c r="D49" s="3">
        <f>SUM(D50,D52,D54,D55)</f>
        <v>2250000</v>
      </c>
      <c r="E49" s="3">
        <f t="shared" ref="E49:G49" si="12">SUM(E50,E52,E54,E55)</f>
        <v>0</v>
      </c>
      <c r="F49" s="3"/>
      <c r="G49" s="3">
        <f t="shared" si="12"/>
        <v>813689</v>
      </c>
      <c r="H49" s="23">
        <f>G49/D49</f>
        <v>0.36163955555555555</v>
      </c>
      <c r="I49" s="23">
        <v>0</v>
      </c>
      <c r="J49" s="23"/>
    </row>
    <row r="50" spans="1:10" ht="17.25" customHeight="1" x14ac:dyDescent="0.25">
      <c r="A50" s="35"/>
      <c r="B50" s="32"/>
      <c r="C50" s="4" t="s">
        <v>7</v>
      </c>
      <c r="D50" s="5"/>
      <c r="E50" s="5"/>
      <c r="F50" s="5"/>
      <c r="G50" s="5"/>
      <c r="H50" s="22"/>
      <c r="I50" s="22"/>
      <c r="J50" s="23"/>
    </row>
    <row r="51" spans="1:10" ht="27.75" customHeight="1" x14ac:dyDescent="0.25">
      <c r="A51" s="35"/>
      <c r="B51" s="32"/>
      <c r="C51" s="4" t="s">
        <v>37</v>
      </c>
      <c r="D51" s="5"/>
      <c r="E51" s="5"/>
      <c r="F51" s="5"/>
      <c r="G51" s="5"/>
      <c r="H51" s="22"/>
      <c r="I51" s="22"/>
      <c r="J51" s="23"/>
    </row>
    <row r="52" spans="1:10" x14ac:dyDescent="0.25">
      <c r="A52" s="35"/>
      <c r="B52" s="32"/>
      <c r="C52" s="4" t="s">
        <v>84</v>
      </c>
      <c r="D52" s="5"/>
      <c r="E52" s="5"/>
      <c r="F52" s="5"/>
      <c r="G52" s="5"/>
      <c r="H52" s="22"/>
      <c r="I52" s="22"/>
      <c r="J52" s="23"/>
    </row>
    <row r="53" spans="1:10" ht="36" x14ac:dyDescent="0.25">
      <c r="A53" s="35"/>
      <c r="B53" s="32"/>
      <c r="C53" s="4" t="s">
        <v>39</v>
      </c>
      <c r="D53" s="5"/>
      <c r="E53" s="5"/>
      <c r="F53" s="5"/>
      <c r="G53" s="5"/>
      <c r="H53" s="22"/>
      <c r="I53" s="22"/>
      <c r="J53" s="23"/>
    </row>
    <row r="54" spans="1:10" x14ac:dyDescent="0.25">
      <c r="A54" s="35"/>
      <c r="B54" s="32"/>
      <c r="C54" s="4" t="s">
        <v>40</v>
      </c>
      <c r="D54" s="5"/>
      <c r="E54" s="5"/>
      <c r="F54" s="5"/>
      <c r="G54" s="5"/>
      <c r="H54" s="22"/>
      <c r="I54" s="22"/>
      <c r="J54" s="23"/>
    </row>
    <row r="55" spans="1:10" x14ac:dyDescent="0.25">
      <c r="A55" s="35"/>
      <c r="B55" s="33"/>
      <c r="C55" s="4" t="s">
        <v>85</v>
      </c>
      <c r="D55" s="5">
        <f t="shared" ref="D55:G55" si="13">D98</f>
        <v>2250000</v>
      </c>
      <c r="E55" s="5">
        <f t="shared" si="13"/>
        <v>0</v>
      </c>
      <c r="F55" s="5"/>
      <c r="G55" s="5">
        <f t="shared" si="13"/>
        <v>813689</v>
      </c>
      <c r="H55" s="22">
        <f>G55/D55</f>
        <v>0.36163955555555555</v>
      </c>
      <c r="I55" s="22">
        <v>0</v>
      </c>
      <c r="J55" s="23"/>
    </row>
    <row r="56" spans="1:10" x14ac:dyDescent="0.25">
      <c r="A56" s="35"/>
      <c r="B56" s="31" t="s">
        <v>103</v>
      </c>
      <c r="C56" s="2" t="s">
        <v>6</v>
      </c>
      <c r="D56" s="3">
        <f>SUM(D57,D59,D61,D62)</f>
        <v>28000</v>
      </c>
      <c r="E56" s="3">
        <f t="shared" ref="E56:G56" si="14">SUM(E57,E59,E61,E62)</f>
        <v>0</v>
      </c>
      <c r="F56" s="3"/>
      <c r="G56" s="3">
        <f t="shared" si="14"/>
        <v>0</v>
      </c>
      <c r="H56" s="23">
        <f>G56/D56</f>
        <v>0</v>
      </c>
      <c r="I56" s="23">
        <v>0</v>
      </c>
      <c r="J56" s="23"/>
    </row>
    <row r="57" spans="1:10" ht="17.25" customHeight="1" x14ac:dyDescent="0.25">
      <c r="A57" s="35"/>
      <c r="B57" s="32"/>
      <c r="C57" s="4" t="s">
        <v>7</v>
      </c>
      <c r="D57" s="5"/>
      <c r="E57" s="5"/>
      <c r="F57" s="5"/>
      <c r="G57" s="5"/>
      <c r="H57" s="22"/>
      <c r="I57" s="22"/>
      <c r="J57" s="23"/>
    </row>
    <row r="58" spans="1:10" ht="27.75" customHeight="1" x14ac:dyDescent="0.25">
      <c r="A58" s="35"/>
      <c r="B58" s="32"/>
      <c r="C58" s="4" t="s">
        <v>37</v>
      </c>
      <c r="D58" s="5"/>
      <c r="E58" s="5"/>
      <c r="F58" s="5"/>
      <c r="G58" s="5"/>
      <c r="H58" s="22"/>
      <c r="I58" s="22"/>
      <c r="J58" s="23"/>
    </row>
    <row r="59" spans="1:10" x14ac:dyDescent="0.25">
      <c r="A59" s="35"/>
      <c r="B59" s="32"/>
      <c r="C59" s="4" t="s">
        <v>84</v>
      </c>
      <c r="D59" s="5"/>
      <c r="E59" s="5"/>
      <c r="F59" s="5"/>
      <c r="G59" s="5"/>
      <c r="H59" s="22"/>
      <c r="I59" s="22"/>
      <c r="J59" s="23"/>
    </row>
    <row r="60" spans="1:10" ht="36" x14ac:dyDescent="0.25">
      <c r="A60" s="35"/>
      <c r="B60" s="32"/>
      <c r="C60" s="4" t="s">
        <v>39</v>
      </c>
      <c r="D60" s="5"/>
      <c r="E60" s="5"/>
      <c r="F60" s="5"/>
      <c r="G60" s="5"/>
      <c r="H60" s="22"/>
      <c r="I60" s="22"/>
      <c r="J60" s="23"/>
    </row>
    <row r="61" spans="1:10" x14ac:dyDescent="0.25">
      <c r="A61" s="35"/>
      <c r="B61" s="32"/>
      <c r="C61" s="4" t="s">
        <v>40</v>
      </c>
      <c r="D61" s="5"/>
      <c r="E61" s="5"/>
      <c r="F61" s="5"/>
      <c r="G61" s="5"/>
      <c r="H61" s="22"/>
      <c r="I61" s="22"/>
      <c r="J61" s="23"/>
    </row>
    <row r="62" spans="1:10" x14ac:dyDescent="0.25">
      <c r="A62" s="36"/>
      <c r="B62" s="33"/>
      <c r="C62" s="4" t="s">
        <v>85</v>
      </c>
      <c r="D62" s="5">
        <f t="shared" ref="D62:G62" si="15">D105</f>
        <v>28000</v>
      </c>
      <c r="E62" s="5">
        <f t="shared" si="15"/>
        <v>0</v>
      </c>
      <c r="F62" s="5"/>
      <c r="G62" s="5">
        <f t="shared" si="15"/>
        <v>0</v>
      </c>
      <c r="H62" s="22">
        <f>G62/D62</f>
        <v>0</v>
      </c>
      <c r="I62" s="22">
        <v>0</v>
      </c>
      <c r="J62" s="23"/>
    </row>
    <row r="63" spans="1:10" ht="24" customHeight="1" x14ac:dyDescent="0.25">
      <c r="A63" s="34" t="s">
        <v>9</v>
      </c>
      <c r="B63" s="31" t="s">
        <v>112</v>
      </c>
      <c r="C63" s="2" t="s">
        <v>6</v>
      </c>
      <c r="D63" s="3">
        <f>SUM(D64,D66,D68,D69)</f>
        <v>5883095.2999999998</v>
      </c>
      <c r="E63" s="3">
        <f t="shared" ref="E63:G63" si="16">SUM(E64,E66,E68,E69)</f>
        <v>285070.40000000002</v>
      </c>
      <c r="F63" s="3"/>
      <c r="G63" s="3">
        <f t="shared" si="16"/>
        <v>1642152.65</v>
      </c>
      <c r="H63" s="23">
        <f>G63/D63</f>
        <v>0.27913072392351013</v>
      </c>
      <c r="I63" s="23">
        <f>G63/E63</f>
        <v>5.7605161742502897</v>
      </c>
      <c r="J63" s="23"/>
    </row>
    <row r="64" spans="1:10" ht="15" customHeight="1" x14ac:dyDescent="0.25">
      <c r="A64" s="35"/>
      <c r="B64" s="32"/>
      <c r="C64" s="4" t="s">
        <v>7</v>
      </c>
      <c r="D64" s="5">
        <f t="shared" ref="D64:G66" si="17">D72+D79+D86+D93+D100</f>
        <v>253163.3</v>
      </c>
      <c r="E64" s="5">
        <f t="shared" si="17"/>
        <v>285070.40000000002</v>
      </c>
      <c r="F64" s="5">
        <f t="shared" si="17"/>
        <v>263536</v>
      </c>
      <c r="G64" s="5">
        <f t="shared" si="17"/>
        <v>213777.50000000003</v>
      </c>
      <c r="H64" s="22">
        <f>G64/D64</f>
        <v>0.84442531757170192</v>
      </c>
      <c r="I64" s="22">
        <f>G64/E64</f>
        <v>0.7499112499929842</v>
      </c>
      <c r="J64" s="22">
        <f>G64/F64</f>
        <v>0.81118898366826553</v>
      </c>
    </row>
    <row r="65" spans="1:10" ht="27" customHeight="1" x14ac:dyDescent="0.25">
      <c r="A65" s="35"/>
      <c r="B65" s="32"/>
      <c r="C65" s="4" t="s">
        <v>37</v>
      </c>
      <c r="D65" s="5"/>
      <c r="E65" s="5"/>
      <c r="F65" s="5"/>
      <c r="G65" s="5"/>
      <c r="H65" s="22"/>
      <c r="I65" s="22"/>
      <c r="J65" s="23"/>
    </row>
    <row r="66" spans="1:10" x14ac:dyDescent="0.25">
      <c r="A66" s="35"/>
      <c r="B66" s="32"/>
      <c r="C66" s="4" t="s">
        <v>84</v>
      </c>
      <c r="D66" s="5">
        <f t="shared" si="17"/>
        <v>2815932</v>
      </c>
      <c r="E66" s="5">
        <f t="shared" si="17"/>
        <v>0</v>
      </c>
      <c r="F66" s="5"/>
      <c r="G66" s="5">
        <f t="shared" si="17"/>
        <v>418086.15</v>
      </c>
      <c r="H66" s="22">
        <f>G66/D66</f>
        <v>0.14847167829336788</v>
      </c>
      <c r="I66" s="22">
        <v>0</v>
      </c>
      <c r="J66" s="23"/>
    </row>
    <row r="67" spans="1:10" ht="36" x14ac:dyDescent="0.25">
      <c r="A67" s="35"/>
      <c r="B67" s="32"/>
      <c r="C67" s="4" t="s">
        <v>39</v>
      </c>
      <c r="D67" s="5"/>
      <c r="E67" s="5"/>
      <c r="F67" s="5"/>
      <c r="G67" s="5"/>
      <c r="H67" s="22"/>
      <c r="I67" s="22"/>
      <c r="J67" s="23"/>
    </row>
    <row r="68" spans="1:10" x14ac:dyDescent="0.25">
      <c r="A68" s="35"/>
      <c r="B68" s="32"/>
      <c r="C68" s="4" t="s">
        <v>40</v>
      </c>
      <c r="D68" s="5"/>
      <c r="E68" s="5"/>
      <c r="F68" s="5"/>
      <c r="G68" s="5"/>
      <c r="H68" s="22"/>
      <c r="I68" s="22"/>
      <c r="J68" s="23"/>
    </row>
    <row r="69" spans="1:10" x14ac:dyDescent="0.25">
      <c r="A69" s="35"/>
      <c r="B69" s="33"/>
      <c r="C69" s="4" t="s">
        <v>85</v>
      </c>
      <c r="D69" s="5">
        <f>D77+D84+D91+D98+D105</f>
        <v>2814000</v>
      </c>
      <c r="E69" s="5">
        <f t="shared" ref="E69:G69" si="18">E77+E84+E91+E98+E105</f>
        <v>0</v>
      </c>
      <c r="F69" s="5"/>
      <c r="G69" s="5">
        <f t="shared" si="18"/>
        <v>1010289</v>
      </c>
      <c r="H69" s="22">
        <f>G69/D69</f>
        <v>0.35902238805970149</v>
      </c>
      <c r="I69" s="22">
        <v>0</v>
      </c>
      <c r="J69" s="23"/>
    </row>
    <row r="70" spans="1:10" x14ac:dyDescent="0.25">
      <c r="A70" s="35"/>
      <c r="B70" s="43" t="s">
        <v>8</v>
      </c>
      <c r="C70" s="44"/>
      <c r="D70" s="44"/>
      <c r="E70" s="44"/>
      <c r="F70" s="44"/>
      <c r="G70" s="44"/>
      <c r="H70" s="44"/>
      <c r="I70" s="44"/>
      <c r="J70" s="23"/>
    </row>
    <row r="71" spans="1:10" x14ac:dyDescent="0.25">
      <c r="A71" s="35"/>
      <c r="B71" s="42" t="s">
        <v>93</v>
      </c>
      <c r="C71" s="2" t="s">
        <v>6</v>
      </c>
      <c r="D71" s="3">
        <f>SUM(D72,D74,D76,D77)</f>
        <v>723716.9</v>
      </c>
      <c r="E71" s="3">
        <f t="shared" ref="E71:G71" si="19">SUM(E72,E74,E76,E77)</f>
        <v>219624</v>
      </c>
      <c r="F71" s="3"/>
      <c r="G71" s="3">
        <f t="shared" si="19"/>
        <v>383310.30000000005</v>
      </c>
      <c r="H71" s="23">
        <f>G71/D71</f>
        <v>0.52964121744289794</v>
      </c>
      <c r="I71" s="23">
        <f>G71/E71</f>
        <v>1.7453024259643757</v>
      </c>
      <c r="J71" s="22"/>
    </row>
    <row r="72" spans="1:10" x14ac:dyDescent="0.25">
      <c r="A72" s="35"/>
      <c r="B72" s="28"/>
      <c r="C72" s="4" t="s">
        <v>7</v>
      </c>
      <c r="D72" s="5">
        <f>D107+D150+D157+D164+D171+D178</f>
        <v>187716.9</v>
      </c>
      <c r="E72" s="5">
        <f t="shared" ref="E72:G72" si="20">E107+E150+E157+E164+E171+E178</f>
        <v>219624</v>
      </c>
      <c r="F72" s="5">
        <f t="shared" si="20"/>
        <v>198089.60000000001</v>
      </c>
      <c r="G72" s="5">
        <f t="shared" si="20"/>
        <v>186710.30000000002</v>
      </c>
      <c r="H72" s="22">
        <f>G72/D72</f>
        <v>0.99463766981023027</v>
      </c>
      <c r="I72" s="22">
        <f>G72/E72</f>
        <v>0.85013614176956986</v>
      </c>
      <c r="J72" s="22">
        <f>G72/F72</f>
        <v>0.94255478328998599</v>
      </c>
    </row>
    <row r="73" spans="1:10" ht="24" x14ac:dyDescent="0.25">
      <c r="A73" s="35"/>
      <c r="B73" s="28"/>
      <c r="C73" s="4" t="s">
        <v>37</v>
      </c>
      <c r="D73" s="5"/>
      <c r="E73" s="5"/>
      <c r="F73" s="5"/>
      <c r="G73" s="5"/>
      <c r="H73" s="22"/>
      <c r="I73" s="22"/>
      <c r="J73" s="23"/>
    </row>
    <row r="74" spans="1:10" x14ac:dyDescent="0.25">
      <c r="A74" s="35"/>
      <c r="B74" s="28"/>
      <c r="C74" s="4" t="s">
        <v>84</v>
      </c>
      <c r="D74" s="5"/>
      <c r="E74" s="5"/>
      <c r="F74" s="5"/>
      <c r="G74" s="5"/>
      <c r="H74" s="22"/>
      <c r="I74" s="22"/>
      <c r="J74" s="23"/>
    </row>
    <row r="75" spans="1:10" ht="36" x14ac:dyDescent="0.25">
      <c r="A75" s="35"/>
      <c r="B75" s="28"/>
      <c r="C75" s="4" t="s">
        <v>39</v>
      </c>
      <c r="D75" s="5"/>
      <c r="E75" s="5"/>
      <c r="F75" s="5"/>
      <c r="G75" s="5"/>
      <c r="H75" s="22"/>
      <c r="I75" s="22"/>
      <c r="J75" s="23"/>
    </row>
    <row r="76" spans="1:10" x14ac:dyDescent="0.25">
      <c r="A76" s="35"/>
      <c r="B76" s="28"/>
      <c r="C76" s="4" t="s">
        <v>40</v>
      </c>
      <c r="D76" s="5"/>
      <c r="E76" s="5"/>
      <c r="F76" s="5"/>
      <c r="G76" s="5"/>
      <c r="H76" s="22"/>
      <c r="I76" s="22"/>
      <c r="J76" s="23"/>
    </row>
    <row r="77" spans="1:10" x14ac:dyDescent="0.25">
      <c r="A77" s="35"/>
      <c r="B77" s="28"/>
      <c r="C77" s="4" t="s">
        <v>85</v>
      </c>
      <c r="D77" s="5">
        <f>D112+D155+D162+D169+D176+D183</f>
        <v>536000</v>
      </c>
      <c r="E77" s="5">
        <f t="shared" ref="E77:G77" si="21">E112+E155+E162+E169+E176+E183</f>
        <v>0</v>
      </c>
      <c r="F77" s="5"/>
      <c r="G77" s="5">
        <f t="shared" si="21"/>
        <v>196600</v>
      </c>
      <c r="H77" s="22">
        <f>G77/D77</f>
        <v>0.3667910447761194</v>
      </c>
      <c r="I77" s="22">
        <v>0</v>
      </c>
      <c r="J77" s="23"/>
    </row>
    <row r="78" spans="1:10" x14ac:dyDescent="0.25">
      <c r="A78" s="35"/>
      <c r="B78" s="28" t="s">
        <v>5</v>
      </c>
      <c r="C78" s="2" t="s">
        <v>6</v>
      </c>
      <c r="D78" s="3">
        <f>D79+D81+D83+D84</f>
        <v>65446.400000000001</v>
      </c>
      <c r="E78" s="3">
        <f t="shared" ref="E78:G78" si="22">E79+E81+E83+E84</f>
        <v>65446.400000000001</v>
      </c>
      <c r="F78" s="3">
        <f t="shared" si="22"/>
        <v>65446.400000000001</v>
      </c>
      <c r="G78" s="3">
        <f t="shared" si="22"/>
        <v>27067.200000000001</v>
      </c>
      <c r="H78" s="23">
        <f>G78/D78</f>
        <v>0.41357813416780753</v>
      </c>
      <c r="I78" s="23">
        <v>0</v>
      </c>
      <c r="J78" s="23">
        <f>G78/F78</f>
        <v>0.41357813416780753</v>
      </c>
    </row>
    <row r="79" spans="1:10" x14ac:dyDescent="0.25">
      <c r="A79" s="35"/>
      <c r="B79" s="28"/>
      <c r="C79" s="4" t="s">
        <v>7</v>
      </c>
      <c r="D79" s="5">
        <f>D122</f>
        <v>65446.400000000001</v>
      </c>
      <c r="E79" s="5">
        <f t="shared" ref="E79:G79" si="23">E122</f>
        <v>65446.400000000001</v>
      </c>
      <c r="F79" s="5">
        <f t="shared" si="23"/>
        <v>65446.400000000001</v>
      </c>
      <c r="G79" s="5">
        <f t="shared" si="23"/>
        <v>27067.200000000001</v>
      </c>
      <c r="H79" s="22">
        <f>G79/D79</f>
        <v>0.41357813416780753</v>
      </c>
      <c r="I79" s="22">
        <v>0</v>
      </c>
      <c r="J79" s="22">
        <f>G79/F79</f>
        <v>0.41357813416780753</v>
      </c>
    </row>
    <row r="80" spans="1:10" ht="24" x14ac:dyDescent="0.25">
      <c r="A80" s="35"/>
      <c r="B80" s="28"/>
      <c r="C80" s="4" t="s">
        <v>37</v>
      </c>
      <c r="D80" s="5"/>
      <c r="E80" s="5"/>
      <c r="F80" s="5"/>
      <c r="G80" s="5"/>
      <c r="H80" s="22"/>
      <c r="I80" s="22"/>
      <c r="J80" s="23"/>
    </row>
    <row r="81" spans="1:10" x14ac:dyDescent="0.25">
      <c r="A81" s="35"/>
      <c r="B81" s="28"/>
      <c r="C81" s="4" t="s">
        <v>84</v>
      </c>
      <c r="D81" s="5"/>
      <c r="E81" s="5"/>
      <c r="F81" s="5"/>
      <c r="G81" s="5"/>
      <c r="H81" s="22"/>
      <c r="I81" s="22"/>
      <c r="J81" s="23"/>
    </row>
    <row r="82" spans="1:10" ht="36" x14ac:dyDescent="0.25">
      <c r="A82" s="35"/>
      <c r="B82" s="28"/>
      <c r="C82" s="4" t="s">
        <v>39</v>
      </c>
      <c r="D82" s="5"/>
      <c r="E82" s="5"/>
      <c r="F82" s="5"/>
      <c r="G82" s="5"/>
      <c r="H82" s="22"/>
      <c r="I82" s="22"/>
      <c r="J82" s="23"/>
    </row>
    <row r="83" spans="1:10" x14ac:dyDescent="0.25">
      <c r="A83" s="35"/>
      <c r="B83" s="28"/>
      <c r="C83" s="4" t="s">
        <v>40</v>
      </c>
      <c r="D83" s="5"/>
      <c r="E83" s="5"/>
      <c r="F83" s="5"/>
      <c r="G83" s="5"/>
      <c r="H83" s="22"/>
      <c r="I83" s="22"/>
      <c r="J83" s="23"/>
    </row>
    <row r="84" spans="1:10" x14ac:dyDescent="0.25">
      <c r="A84" s="35"/>
      <c r="B84" s="28"/>
      <c r="C84" s="4" t="s">
        <v>85</v>
      </c>
      <c r="D84" s="5"/>
      <c r="E84" s="5"/>
      <c r="F84" s="5"/>
      <c r="G84" s="5"/>
      <c r="H84" s="22"/>
      <c r="I84" s="22"/>
      <c r="J84" s="23"/>
    </row>
    <row r="85" spans="1:10" x14ac:dyDescent="0.25">
      <c r="A85" s="35"/>
      <c r="B85" s="28" t="s">
        <v>100</v>
      </c>
      <c r="C85" s="2" t="s">
        <v>6</v>
      </c>
      <c r="D85" s="3">
        <f>D86+D88+D90+D91</f>
        <v>2815932</v>
      </c>
      <c r="E85" s="3">
        <f t="shared" ref="E85:G85" si="24">E86+E88+E90+E91</f>
        <v>0</v>
      </c>
      <c r="F85" s="3"/>
      <c r="G85" s="3">
        <f t="shared" si="24"/>
        <v>418086.15</v>
      </c>
      <c r="H85" s="23">
        <f>G85/D85</f>
        <v>0.14847167829336788</v>
      </c>
      <c r="I85" s="23">
        <v>0</v>
      </c>
      <c r="J85" s="23"/>
    </row>
    <row r="86" spans="1:10" x14ac:dyDescent="0.25">
      <c r="A86" s="35"/>
      <c r="B86" s="28"/>
      <c r="C86" s="4" t="s">
        <v>7</v>
      </c>
      <c r="D86" s="5"/>
      <c r="E86" s="5"/>
      <c r="F86" s="5"/>
      <c r="G86" s="5"/>
      <c r="H86" s="22"/>
      <c r="I86" s="22"/>
      <c r="J86" s="23"/>
    </row>
    <row r="87" spans="1:10" ht="24" x14ac:dyDescent="0.25">
      <c r="A87" s="35"/>
      <c r="B87" s="28"/>
      <c r="C87" s="4" t="s">
        <v>37</v>
      </c>
      <c r="D87" s="5"/>
      <c r="E87" s="5"/>
      <c r="F87" s="5"/>
      <c r="G87" s="5"/>
      <c r="H87" s="22"/>
      <c r="I87" s="22"/>
      <c r="J87" s="23"/>
    </row>
    <row r="88" spans="1:10" x14ac:dyDescent="0.25">
      <c r="A88" s="35"/>
      <c r="B88" s="28"/>
      <c r="C88" s="4" t="s">
        <v>84</v>
      </c>
      <c r="D88" s="5">
        <f>D131</f>
        <v>2815932</v>
      </c>
      <c r="E88" s="5">
        <f t="shared" ref="E88:G88" si="25">E131</f>
        <v>0</v>
      </c>
      <c r="F88" s="5"/>
      <c r="G88" s="5">
        <f t="shared" si="25"/>
        <v>418086.15</v>
      </c>
      <c r="H88" s="22">
        <f>G88/D88</f>
        <v>0.14847167829336788</v>
      </c>
      <c r="I88" s="22">
        <v>0</v>
      </c>
      <c r="J88" s="23"/>
    </row>
    <row r="89" spans="1:10" ht="36" x14ac:dyDescent="0.25">
      <c r="A89" s="35"/>
      <c r="B89" s="28"/>
      <c r="C89" s="4" t="s">
        <v>39</v>
      </c>
      <c r="D89" s="5"/>
      <c r="E89" s="5"/>
      <c r="F89" s="5"/>
      <c r="G89" s="5"/>
      <c r="H89" s="22"/>
      <c r="I89" s="22"/>
      <c r="J89" s="23"/>
    </row>
    <row r="90" spans="1:10" x14ac:dyDescent="0.25">
      <c r="A90" s="35"/>
      <c r="B90" s="28"/>
      <c r="C90" s="4" t="s">
        <v>40</v>
      </c>
      <c r="D90" s="5"/>
      <c r="E90" s="5"/>
      <c r="F90" s="5"/>
      <c r="G90" s="5"/>
      <c r="H90" s="22"/>
      <c r="I90" s="22"/>
      <c r="J90" s="23"/>
    </row>
    <row r="91" spans="1:10" x14ac:dyDescent="0.25">
      <c r="A91" s="35"/>
      <c r="B91" s="28"/>
      <c r="C91" s="4" t="s">
        <v>85</v>
      </c>
      <c r="D91" s="5"/>
      <c r="E91" s="5"/>
      <c r="F91" s="5"/>
      <c r="G91" s="5"/>
      <c r="H91" s="22"/>
      <c r="I91" s="22"/>
      <c r="J91" s="23"/>
    </row>
    <row r="92" spans="1:10" x14ac:dyDescent="0.25">
      <c r="A92" s="35"/>
      <c r="B92" s="28" t="s">
        <v>102</v>
      </c>
      <c r="C92" s="2" t="s">
        <v>6</v>
      </c>
      <c r="D92" s="3">
        <f>D93+D95+D97+D98</f>
        <v>2250000</v>
      </c>
      <c r="E92" s="3">
        <f t="shared" ref="E92:G92" si="26">E93+E95+E97+E98</f>
        <v>0</v>
      </c>
      <c r="F92" s="3"/>
      <c r="G92" s="3">
        <f t="shared" si="26"/>
        <v>813689</v>
      </c>
      <c r="H92" s="23">
        <f>G92/D92</f>
        <v>0.36163955555555555</v>
      </c>
      <c r="I92" s="23">
        <v>0</v>
      </c>
      <c r="J92" s="23"/>
    </row>
    <row r="93" spans="1:10" x14ac:dyDescent="0.25">
      <c r="A93" s="35"/>
      <c r="B93" s="28"/>
      <c r="C93" s="4" t="s">
        <v>7</v>
      </c>
      <c r="D93" s="5"/>
      <c r="E93" s="5"/>
      <c r="F93" s="5"/>
      <c r="G93" s="5"/>
      <c r="H93" s="22"/>
      <c r="I93" s="22"/>
      <c r="J93" s="23"/>
    </row>
    <row r="94" spans="1:10" ht="24" x14ac:dyDescent="0.25">
      <c r="A94" s="35"/>
      <c r="B94" s="28"/>
      <c r="C94" s="4" t="s">
        <v>37</v>
      </c>
      <c r="D94" s="5"/>
      <c r="E94" s="5"/>
      <c r="F94" s="5"/>
      <c r="G94" s="5"/>
      <c r="H94" s="22"/>
      <c r="I94" s="22"/>
      <c r="J94" s="23"/>
    </row>
    <row r="95" spans="1:10" x14ac:dyDescent="0.25">
      <c r="A95" s="35"/>
      <c r="B95" s="28"/>
      <c r="C95" s="4" t="s">
        <v>84</v>
      </c>
      <c r="D95" s="5"/>
      <c r="E95" s="5"/>
      <c r="F95" s="5"/>
      <c r="G95" s="5"/>
      <c r="H95" s="22"/>
      <c r="I95" s="22"/>
      <c r="J95" s="23"/>
    </row>
    <row r="96" spans="1:10" ht="36" x14ac:dyDescent="0.25">
      <c r="A96" s="35"/>
      <c r="B96" s="28"/>
      <c r="C96" s="4" t="s">
        <v>39</v>
      </c>
      <c r="D96" s="5"/>
      <c r="E96" s="5"/>
      <c r="F96" s="5"/>
      <c r="G96" s="5"/>
      <c r="H96" s="22"/>
      <c r="I96" s="22"/>
      <c r="J96" s="23"/>
    </row>
    <row r="97" spans="1:10" x14ac:dyDescent="0.25">
      <c r="A97" s="35"/>
      <c r="B97" s="28"/>
      <c r="C97" s="4" t="s">
        <v>40</v>
      </c>
      <c r="D97" s="5"/>
      <c r="E97" s="5"/>
      <c r="F97" s="5"/>
      <c r="G97" s="5"/>
      <c r="H97" s="22"/>
      <c r="I97" s="22"/>
      <c r="J97" s="23"/>
    </row>
    <row r="98" spans="1:10" x14ac:dyDescent="0.25">
      <c r="A98" s="35"/>
      <c r="B98" s="28"/>
      <c r="C98" s="4" t="s">
        <v>85</v>
      </c>
      <c r="D98" s="5">
        <f t="shared" ref="D98:G98" si="27">D141</f>
        <v>2250000</v>
      </c>
      <c r="E98" s="5">
        <f t="shared" si="27"/>
        <v>0</v>
      </c>
      <c r="F98" s="5"/>
      <c r="G98" s="5">
        <f t="shared" si="27"/>
        <v>813689</v>
      </c>
      <c r="H98" s="22">
        <f>G98/D98</f>
        <v>0.36163955555555555</v>
      </c>
      <c r="I98" s="22">
        <v>0</v>
      </c>
      <c r="J98" s="23"/>
    </row>
    <row r="99" spans="1:10" x14ac:dyDescent="0.25">
      <c r="A99" s="35"/>
      <c r="B99" s="28" t="s">
        <v>103</v>
      </c>
      <c r="C99" s="2" t="s">
        <v>6</v>
      </c>
      <c r="D99" s="3">
        <f>D100+D102+D104+D105</f>
        <v>28000</v>
      </c>
      <c r="E99" s="3">
        <f t="shared" ref="E99:G99" si="28">E100+E102+E104+E105</f>
        <v>0</v>
      </c>
      <c r="F99" s="3"/>
      <c r="G99" s="3">
        <f t="shared" si="28"/>
        <v>0</v>
      </c>
      <c r="H99" s="23">
        <f>G99/D99</f>
        <v>0</v>
      </c>
      <c r="I99" s="23">
        <v>0</v>
      </c>
      <c r="J99" s="23"/>
    </row>
    <row r="100" spans="1:10" x14ac:dyDescent="0.25">
      <c r="A100" s="35"/>
      <c r="B100" s="28"/>
      <c r="C100" s="4" t="s">
        <v>7</v>
      </c>
      <c r="D100" s="5"/>
      <c r="E100" s="5"/>
      <c r="F100" s="5"/>
      <c r="G100" s="5"/>
      <c r="H100" s="22"/>
      <c r="I100" s="22"/>
      <c r="J100" s="23"/>
    </row>
    <row r="101" spans="1:10" ht="24" x14ac:dyDescent="0.25">
      <c r="A101" s="35"/>
      <c r="B101" s="28"/>
      <c r="C101" s="4" t="s">
        <v>37</v>
      </c>
      <c r="D101" s="5"/>
      <c r="E101" s="5"/>
      <c r="F101" s="5"/>
      <c r="G101" s="5"/>
      <c r="H101" s="22"/>
      <c r="I101" s="22"/>
      <c r="J101" s="23"/>
    </row>
    <row r="102" spans="1:10" x14ac:dyDescent="0.25">
      <c r="A102" s="35"/>
      <c r="B102" s="28"/>
      <c r="C102" s="4" t="s">
        <v>84</v>
      </c>
      <c r="D102" s="5"/>
      <c r="E102" s="5"/>
      <c r="F102" s="5"/>
      <c r="G102" s="5"/>
      <c r="H102" s="22"/>
      <c r="I102" s="22"/>
      <c r="J102" s="23"/>
    </row>
    <row r="103" spans="1:10" ht="36" x14ac:dyDescent="0.25">
      <c r="A103" s="35"/>
      <c r="B103" s="28"/>
      <c r="C103" s="4" t="s">
        <v>39</v>
      </c>
      <c r="D103" s="5"/>
      <c r="E103" s="5"/>
      <c r="F103" s="5"/>
      <c r="G103" s="5"/>
      <c r="H103" s="22"/>
      <c r="I103" s="22"/>
      <c r="J103" s="23"/>
    </row>
    <row r="104" spans="1:10" x14ac:dyDescent="0.25">
      <c r="A104" s="35"/>
      <c r="B104" s="28"/>
      <c r="C104" s="4" t="s">
        <v>40</v>
      </c>
      <c r="D104" s="5"/>
      <c r="E104" s="5"/>
      <c r="F104" s="5"/>
      <c r="G104" s="5"/>
      <c r="H104" s="22"/>
      <c r="I104" s="22"/>
      <c r="J104" s="23"/>
    </row>
    <row r="105" spans="1:10" x14ac:dyDescent="0.25">
      <c r="A105" s="36"/>
      <c r="B105" s="28"/>
      <c r="C105" s="4" t="s">
        <v>85</v>
      </c>
      <c r="D105" s="5">
        <f t="shared" ref="D105:G105" si="29">D148</f>
        <v>28000</v>
      </c>
      <c r="E105" s="5">
        <f t="shared" si="29"/>
        <v>0</v>
      </c>
      <c r="F105" s="5"/>
      <c r="G105" s="5">
        <f t="shared" si="29"/>
        <v>0</v>
      </c>
      <c r="H105" s="22">
        <f>G105/D105</f>
        <v>0</v>
      </c>
      <c r="I105" s="22">
        <v>0</v>
      </c>
      <c r="J105" s="23"/>
    </row>
    <row r="106" spans="1:10" x14ac:dyDescent="0.25">
      <c r="A106" s="6" t="s">
        <v>10</v>
      </c>
      <c r="B106" s="28" t="s">
        <v>98</v>
      </c>
      <c r="C106" s="2" t="s">
        <v>6</v>
      </c>
      <c r="D106" s="3">
        <f>SUM(D107,D109,D111,D112)</f>
        <v>9562.4</v>
      </c>
      <c r="E106" s="3">
        <f>SUM(E107,E109,E111,E112)</f>
        <v>0</v>
      </c>
      <c r="F106" s="3">
        <f>SUM(F107,F109,F111,F112)</f>
        <v>0</v>
      </c>
      <c r="G106" s="3">
        <f>SUM(G107,G109,G111,G112)</f>
        <v>0</v>
      </c>
      <c r="H106" s="23">
        <f>G106/D106</f>
        <v>0</v>
      </c>
      <c r="I106" s="23">
        <v>0</v>
      </c>
      <c r="J106" s="23">
        <v>0</v>
      </c>
    </row>
    <row r="107" spans="1:10" ht="17.25" customHeight="1" x14ac:dyDescent="0.25">
      <c r="A107" s="35" t="s">
        <v>11</v>
      </c>
      <c r="B107" s="28"/>
      <c r="C107" s="4" t="s">
        <v>7</v>
      </c>
      <c r="D107" s="5">
        <v>9562.4</v>
      </c>
      <c r="E107" s="5">
        <v>0</v>
      </c>
      <c r="F107" s="5">
        <v>0</v>
      </c>
      <c r="G107" s="5">
        <v>0</v>
      </c>
      <c r="H107" s="22">
        <f>G107/D107</f>
        <v>0</v>
      </c>
      <c r="I107" s="22">
        <v>0</v>
      </c>
      <c r="J107" s="22">
        <v>0</v>
      </c>
    </row>
    <row r="108" spans="1:10" ht="25.5" customHeight="1" x14ac:dyDescent="0.25">
      <c r="A108" s="35"/>
      <c r="B108" s="28"/>
      <c r="C108" s="4" t="s">
        <v>37</v>
      </c>
      <c r="D108" s="5"/>
      <c r="E108" s="5"/>
      <c r="F108" s="5"/>
      <c r="G108" s="5"/>
      <c r="H108" s="22"/>
      <c r="I108" s="22"/>
      <c r="J108" s="23"/>
    </row>
    <row r="109" spans="1:10" x14ac:dyDescent="0.25">
      <c r="A109" s="35"/>
      <c r="B109" s="28"/>
      <c r="C109" s="4" t="s">
        <v>84</v>
      </c>
      <c r="D109" s="5"/>
      <c r="E109" s="5"/>
      <c r="F109" s="5"/>
      <c r="G109" s="5"/>
      <c r="H109" s="22"/>
      <c r="I109" s="22"/>
      <c r="J109" s="23"/>
    </row>
    <row r="110" spans="1:10" ht="36" x14ac:dyDescent="0.25">
      <c r="A110" s="35"/>
      <c r="B110" s="28"/>
      <c r="C110" s="4" t="s">
        <v>39</v>
      </c>
      <c r="D110" s="5"/>
      <c r="E110" s="5"/>
      <c r="F110" s="5"/>
      <c r="G110" s="5"/>
      <c r="H110" s="23"/>
      <c r="I110" s="23"/>
      <c r="J110" s="23"/>
    </row>
    <row r="111" spans="1:10" x14ac:dyDescent="0.25">
      <c r="A111" s="35"/>
      <c r="B111" s="28"/>
      <c r="C111" s="4" t="s">
        <v>40</v>
      </c>
      <c r="D111" s="5"/>
      <c r="E111" s="5"/>
      <c r="F111" s="5"/>
      <c r="G111" s="5"/>
      <c r="H111" s="23"/>
      <c r="I111" s="23"/>
      <c r="J111" s="23"/>
    </row>
    <row r="112" spans="1:10" x14ac:dyDescent="0.25">
      <c r="A112" s="35"/>
      <c r="B112" s="28"/>
      <c r="C112" s="4" t="s">
        <v>85</v>
      </c>
      <c r="D112" s="5"/>
      <c r="E112" s="5"/>
      <c r="F112" s="5"/>
      <c r="G112" s="5"/>
      <c r="H112" s="23"/>
      <c r="I112" s="23"/>
      <c r="J112" s="23"/>
    </row>
    <row r="113" spans="1:10" x14ac:dyDescent="0.25">
      <c r="A113" s="8" t="s">
        <v>12</v>
      </c>
      <c r="B113" s="34" t="s">
        <v>101</v>
      </c>
      <c r="C113" s="2" t="s">
        <v>6</v>
      </c>
      <c r="D113" s="3">
        <f>SUM(D114,D116,D118,D119)</f>
        <v>5159378.4000000004</v>
      </c>
      <c r="E113" s="3">
        <f>SUM(E114,E116,E118,E119)</f>
        <v>65446.400000000001</v>
      </c>
      <c r="F113" s="3">
        <f>SUM(F114,F116,F118,F119)</f>
        <v>65446.400000000001</v>
      </c>
      <c r="G113" s="3">
        <f>SUM(G114,G116,G118,G119)</f>
        <v>1258842.3500000001</v>
      </c>
      <c r="H113" s="23">
        <f>G113/D113</f>
        <v>0.24399108815123929</v>
      </c>
      <c r="I113" s="23">
        <f>G113/E113</f>
        <v>19.234707333023668</v>
      </c>
      <c r="J113" s="23">
        <f>G113/F113</f>
        <v>19.234707333023668</v>
      </c>
    </row>
    <row r="114" spans="1:10" ht="19.5" customHeight="1" x14ac:dyDescent="0.25">
      <c r="A114" s="32" t="s">
        <v>13</v>
      </c>
      <c r="B114" s="35"/>
      <c r="C114" s="4" t="s">
        <v>7</v>
      </c>
      <c r="D114" s="5">
        <f>D122+D129+D136+D143</f>
        <v>65446.400000000001</v>
      </c>
      <c r="E114" s="5">
        <f t="shared" ref="E114:G114" si="30">E122+E129+E136+E143</f>
        <v>65446.400000000001</v>
      </c>
      <c r="F114" s="5">
        <f t="shared" si="30"/>
        <v>65446.400000000001</v>
      </c>
      <c r="G114" s="5">
        <f t="shared" si="30"/>
        <v>27067.200000000001</v>
      </c>
      <c r="H114" s="22">
        <f>G114/D114</f>
        <v>0.41357813416780753</v>
      </c>
      <c r="I114" s="22">
        <f>G114/E114</f>
        <v>0.41357813416780753</v>
      </c>
      <c r="J114" s="22">
        <f>G114/F114</f>
        <v>0.41357813416780753</v>
      </c>
    </row>
    <row r="115" spans="1:10" ht="26.25" customHeight="1" x14ac:dyDescent="0.25">
      <c r="A115" s="32"/>
      <c r="B115" s="35"/>
      <c r="C115" s="4" t="s">
        <v>37</v>
      </c>
      <c r="D115" s="5"/>
      <c r="E115" s="5"/>
      <c r="F115" s="5"/>
      <c r="G115" s="5"/>
      <c r="H115" s="22"/>
      <c r="I115" s="22"/>
      <c r="J115" s="23"/>
    </row>
    <row r="116" spans="1:10" x14ac:dyDescent="0.25">
      <c r="A116" s="32"/>
      <c r="B116" s="35"/>
      <c r="C116" s="4" t="s">
        <v>84</v>
      </c>
      <c r="D116" s="5">
        <f t="shared" ref="D116:G119" si="31">D124+D131+D138+D145</f>
        <v>2815932</v>
      </c>
      <c r="E116" s="5">
        <f t="shared" si="31"/>
        <v>0</v>
      </c>
      <c r="F116" s="5"/>
      <c r="G116" s="5">
        <f t="shared" si="31"/>
        <v>418086.15</v>
      </c>
      <c r="H116" s="22">
        <f t="shared" ref="H116:H119" si="32">G116/D116</f>
        <v>0.14847167829336788</v>
      </c>
      <c r="I116" s="22"/>
      <c r="J116" s="23"/>
    </row>
    <row r="117" spans="1:10" ht="36" x14ac:dyDescent="0.25">
      <c r="A117" s="32"/>
      <c r="B117" s="35"/>
      <c r="C117" s="4" t="s">
        <v>39</v>
      </c>
      <c r="D117" s="5"/>
      <c r="E117" s="5"/>
      <c r="F117" s="5"/>
      <c r="G117" s="5"/>
      <c r="H117" s="22"/>
      <c r="I117" s="22"/>
      <c r="J117" s="23"/>
    </row>
    <row r="118" spans="1:10" x14ac:dyDescent="0.25">
      <c r="A118" s="32"/>
      <c r="B118" s="35"/>
      <c r="C118" s="4" t="s">
        <v>40</v>
      </c>
      <c r="D118" s="5"/>
      <c r="E118" s="5"/>
      <c r="F118" s="5"/>
      <c r="G118" s="5"/>
      <c r="H118" s="22"/>
      <c r="I118" s="22"/>
      <c r="J118" s="23"/>
    </row>
    <row r="119" spans="1:10" x14ac:dyDescent="0.25">
      <c r="A119" s="32"/>
      <c r="B119" s="36"/>
      <c r="C119" s="4" t="s">
        <v>85</v>
      </c>
      <c r="D119" s="5">
        <f t="shared" si="31"/>
        <v>2278000</v>
      </c>
      <c r="E119" s="5">
        <f t="shared" si="31"/>
        <v>0</v>
      </c>
      <c r="F119" s="5"/>
      <c r="G119" s="5">
        <f t="shared" si="31"/>
        <v>813689</v>
      </c>
      <c r="H119" s="22">
        <f t="shared" si="32"/>
        <v>0.35719446883230904</v>
      </c>
      <c r="I119" s="22"/>
      <c r="J119" s="23"/>
    </row>
    <row r="120" spans="1:10" x14ac:dyDescent="0.25">
      <c r="A120" s="32"/>
      <c r="B120" s="43" t="s">
        <v>8</v>
      </c>
      <c r="C120" s="44"/>
      <c r="D120" s="44"/>
      <c r="E120" s="44"/>
      <c r="F120" s="44"/>
      <c r="G120" s="44"/>
      <c r="H120" s="44"/>
      <c r="I120" s="44"/>
      <c r="J120" s="23"/>
    </row>
    <row r="121" spans="1:10" x14ac:dyDescent="0.25">
      <c r="A121" s="32"/>
      <c r="B121" s="31" t="s">
        <v>5</v>
      </c>
      <c r="C121" s="2" t="s">
        <v>6</v>
      </c>
      <c r="D121" s="3">
        <f>SUM(D122,D124,D126,D127)</f>
        <v>65446.400000000001</v>
      </c>
      <c r="E121" s="3">
        <f>SUM(E122,E124,E126,E127)</f>
        <v>65446.400000000001</v>
      </c>
      <c r="F121" s="3">
        <f>SUM(F122,F124,F126,F127)</f>
        <v>65446.400000000001</v>
      </c>
      <c r="G121" s="3">
        <f>SUM(G122,G124,G126,G127)</f>
        <v>27067.200000000001</v>
      </c>
      <c r="H121" s="23">
        <f>G121/D121</f>
        <v>0.41357813416780753</v>
      </c>
      <c r="I121" s="23">
        <f>G121/E121</f>
        <v>0.41357813416780753</v>
      </c>
      <c r="J121" s="23">
        <f>G121/F121</f>
        <v>0.41357813416780753</v>
      </c>
    </row>
    <row r="122" spans="1:10" ht="19.5" customHeight="1" x14ac:dyDescent="0.25">
      <c r="A122" s="32"/>
      <c r="B122" s="32"/>
      <c r="C122" s="4" t="s">
        <v>7</v>
      </c>
      <c r="D122" s="5">
        <v>65446.400000000001</v>
      </c>
      <c r="E122" s="5">
        <v>65446.400000000001</v>
      </c>
      <c r="F122" s="5">
        <v>65446.400000000001</v>
      </c>
      <c r="G122" s="5">
        <v>27067.200000000001</v>
      </c>
      <c r="H122" s="22">
        <f>G122/D122</f>
        <v>0.41357813416780753</v>
      </c>
      <c r="I122" s="22">
        <f>G122/E122</f>
        <v>0.41357813416780753</v>
      </c>
      <c r="J122" s="23">
        <f>G122/F122</f>
        <v>0.41357813416780753</v>
      </c>
    </row>
    <row r="123" spans="1:10" ht="26.25" customHeight="1" x14ac:dyDescent="0.25">
      <c r="A123" s="32"/>
      <c r="B123" s="32"/>
      <c r="C123" s="4" t="s">
        <v>37</v>
      </c>
      <c r="D123" s="5"/>
      <c r="E123" s="5"/>
      <c r="F123" s="5"/>
      <c r="G123" s="5"/>
      <c r="H123" s="22"/>
      <c r="I123" s="22"/>
      <c r="J123" s="23"/>
    </row>
    <row r="124" spans="1:10" x14ac:dyDescent="0.25">
      <c r="A124" s="32"/>
      <c r="B124" s="32"/>
      <c r="C124" s="4" t="s">
        <v>84</v>
      </c>
      <c r="D124" s="5"/>
      <c r="E124" s="5"/>
      <c r="F124" s="5"/>
      <c r="G124" s="5"/>
      <c r="H124" s="22"/>
      <c r="I124" s="22"/>
      <c r="J124" s="23"/>
    </row>
    <row r="125" spans="1:10" ht="36" x14ac:dyDescent="0.25">
      <c r="A125" s="32"/>
      <c r="B125" s="32"/>
      <c r="C125" s="4" t="s">
        <v>39</v>
      </c>
      <c r="D125" s="5"/>
      <c r="E125" s="5"/>
      <c r="F125" s="5"/>
      <c r="G125" s="5"/>
      <c r="H125" s="22"/>
      <c r="I125" s="22"/>
      <c r="J125" s="23"/>
    </row>
    <row r="126" spans="1:10" x14ac:dyDescent="0.25">
      <c r="A126" s="32"/>
      <c r="B126" s="32"/>
      <c r="C126" s="4" t="s">
        <v>40</v>
      </c>
      <c r="D126" s="5"/>
      <c r="E126" s="5"/>
      <c r="F126" s="5"/>
      <c r="G126" s="5"/>
      <c r="H126" s="22"/>
      <c r="I126" s="22"/>
      <c r="J126" s="23"/>
    </row>
    <row r="127" spans="1:10" x14ac:dyDescent="0.25">
      <c r="A127" s="32"/>
      <c r="B127" s="33"/>
      <c r="C127" s="4" t="s">
        <v>85</v>
      </c>
      <c r="D127" s="5"/>
      <c r="E127" s="5"/>
      <c r="F127" s="5"/>
      <c r="G127" s="5"/>
      <c r="H127" s="22"/>
      <c r="I127" s="22"/>
      <c r="J127" s="23"/>
    </row>
    <row r="128" spans="1:10" x14ac:dyDescent="0.25">
      <c r="A128" s="32"/>
      <c r="B128" s="34" t="s">
        <v>100</v>
      </c>
      <c r="C128" s="2" t="s">
        <v>6</v>
      </c>
      <c r="D128" s="3">
        <f>SUM(D129,D131,D133,D134)</f>
        <v>2815932</v>
      </c>
      <c r="E128" s="3">
        <f>SUM(E129,E131,E133,E134)</f>
        <v>0</v>
      </c>
      <c r="F128" s="3"/>
      <c r="G128" s="3">
        <f>SUM(G129,G131,G133,G134)</f>
        <v>418086.15</v>
      </c>
      <c r="H128" s="23">
        <f>G128/D128</f>
        <v>0.14847167829336788</v>
      </c>
      <c r="I128" s="23">
        <v>0</v>
      </c>
      <c r="J128" s="23"/>
    </row>
    <row r="129" spans="1:10" ht="19.5" customHeight="1" x14ac:dyDescent="0.25">
      <c r="A129" s="32"/>
      <c r="B129" s="35"/>
      <c r="C129" s="4" t="s">
        <v>7</v>
      </c>
      <c r="D129" s="5"/>
      <c r="E129" s="5"/>
      <c r="F129" s="5"/>
      <c r="G129" s="5"/>
      <c r="H129" s="22"/>
      <c r="I129" s="22"/>
      <c r="J129" s="23"/>
    </row>
    <row r="130" spans="1:10" ht="26.25" customHeight="1" x14ac:dyDescent="0.25">
      <c r="A130" s="32"/>
      <c r="B130" s="35"/>
      <c r="C130" s="4" t="s">
        <v>37</v>
      </c>
      <c r="D130" s="5"/>
      <c r="E130" s="5"/>
      <c r="F130" s="5"/>
      <c r="G130" s="5"/>
      <c r="H130" s="22"/>
      <c r="I130" s="22"/>
      <c r="J130" s="23"/>
    </row>
    <row r="131" spans="1:10" x14ac:dyDescent="0.25">
      <c r="A131" s="32"/>
      <c r="B131" s="35"/>
      <c r="C131" s="4" t="s">
        <v>84</v>
      </c>
      <c r="D131" s="5">
        <v>2815932</v>
      </c>
      <c r="E131" s="5">
        <v>0</v>
      </c>
      <c r="F131" s="5"/>
      <c r="G131" s="5">
        <v>418086.15</v>
      </c>
      <c r="H131" s="22">
        <f>G131/D131</f>
        <v>0.14847167829336788</v>
      </c>
      <c r="I131" s="22">
        <v>0</v>
      </c>
      <c r="J131" s="23"/>
    </row>
    <row r="132" spans="1:10" ht="36" x14ac:dyDescent="0.25">
      <c r="A132" s="32"/>
      <c r="B132" s="35"/>
      <c r="C132" s="4" t="s">
        <v>39</v>
      </c>
      <c r="D132" s="5"/>
      <c r="E132" s="5"/>
      <c r="F132" s="5"/>
      <c r="G132" s="5"/>
      <c r="H132" s="22"/>
      <c r="I132" s="22"/>
      <c r="J132" s="23"/>
    </row>
    <row r="133" spans="1:10" x14ac:dyDescent="0.25">
      <c r="A133" s="32"/>
      <c r="B133" s="35"/>
      <c r="C133" s="4" t="s">
        <v>40</v>
      </c>
      <c r="D133" s="5"/>
      <c r="E133" s="5"/>
      <c r="F133" s="5"/>
      <c r="G133" s="5"/>
      <c r="H133" s="22"/>
      <c r="I133" s="22"/>
      <c r="J133" s="23"/>
    </row>
    <row r="134" spans="1:10" x14ac:dyDescent="0.25">
      <c r="A134" s="32"/>
      <c r="B134" s="36"/>
      <c r="C134" s="4" t="s">
        <v>85</v>
      </c>
      <c r="D134" s="5"/>
      <c r="E134" s="5"/>
      <c r="F134" s="5"/>
      <c r="G134" s="5"/>
      <c r="H134" s="22"/>
      <c r="I134" s="22"/>
      <c r="J134" s="23"/>
    </row>
    <row r="135" spans="1:10" x14ac:dyDescent="0.25">
      <c r="A135" s="32"/>
      <c r="B135" s="34" t="s">
        <v>102</v>
      </c>
      <c r="C135" s="2" t="s">
        <v>6</v>
      </c>
      <c r="D135" s="3">
        <f>SUM(D136,D138,D140,D141)</f>
        <v>2250000</v>
      </c>
      <c r="E135" s="3">
        <f>SUM(E136,E138,E140,E141)</f>
        <v>0</v>
      </c>
      <c r="F135" s="3"/>
      <c r="G135" s="3">
        <f>SUM(G136,G138,G140,G141)</f>
        <v>813689</v>
      </c>
      <c r="H135" s="23">
        <f>G135/D135</f>
        <v>0.36163955555555555</v>
      </c>
      <c r="I135" s="23">
        <v>0</v>
      </c>
      <c r="J135" s="23"/>
    </row>
    <row r="136" spans="1:10" ht="19.5" customHeight="1" x14ac:dyDescent="0.25">
      <c r="A136" s="32"/>
      <c r="B136" s="35"/>
      <c r="C136" s="4" t="s">
        <v>7</v>
      </c>
      <c r="D136" s="5"/>
      <c r="E136" s="5"/>
      <c r="F136" s="5"/>
      <c r="G136" s="5"/>
      <c r="H136" s="22"/>
      <c r="I136" s="22"/>
      <c r="J136" s="23"/>
    </row>
    <row r="137" spans="1:10" ht="26.25" customHeight="1" x14ac:dyDescent="0.25">
      <c r="A137" s="32"/>
      <c r="B137" s="35"/>
      <c r="C137" s="4" t="s">
        <v>37</v>
      </c>
      <c r="D137" s="5"/>
      <c r="E137" s="5"/>
      <c r="F137" s="5"/>
      <c r="G137" s="5"/>
      <c r="H137" s="22"/>
      <c r="I137" s="22"/>
      <c r="J137" s="23"/>
    </row>
    <row r="138" spans="1:10" x14ac:dyDescent="0.25">
      <c r="A138" s="32"/>
      <c r="B138" s="35"/>
      <c r="C138" s="4" t="s">
        <v>84</v>
      </c>
      <c r="D138" s="5"/>
      <c r="E138" s="5"/>
      <c r="F138" s="5"/>
      <c r="G138" s="5"/>
      <c r="H138" s="22"/>
      <c r="I138" s="22"/>
      <c r="J138" s="23"/>
    </row>
    <row r="139" spans="1:10" ht="36" x14ac:dyDescent="0.25">
      <c r="A139" s="32"/>
      <c r="B139" s="35"/>
      <c r="C139" s="4" t="s">
        <v>39</v>
      </c>
      <c r="D139" s="5"/>
      <c r="E139" s="5"/>
      <c r="F139" s="5"/>
      <c r="G139" s="5"/>
      <c r="H139" s="22"/>
      <c r="I139" s="22"/>
      <c r="J139" s="23"/>
    </row>
    <row r="140" spans="1:10" x14ac:dyDescent="0.25">
      <c r="A140" s="32"/>
      <c r="B140" s="35"/>
      <c r="C140" s="4" t="s">
        <v>40</v>
      </c>
      <c r="D140" s="5"/>
      <c r="E140" s="5"/>
      <c r="F140" s="5"/>
      <c r="G140" s="5"/>
      <c r="H140" s="22"/>
      <c r="I140" s="22"/>
      <c r="J140" s="23"/>
    </row>
    <row r="141" spans="1:10" x14ac:dyDescent="0.25">
      <c r="A141" s="32"/>
      <c r="B141" s="36"/>
      <c r="C141" s="4" t="s">
        <v>85</v>
      </c>
      <c r="D141" s="5">
        <v>2250000</v>
      </c>
      <c r="E141" s="5">
        <v>0</v>
      </c>
      <c r="F141" s="5"/>
      <c r="G141" s="5">
        <v>813689</v>
      </c>
      <c r="H141" s="22">
        <f>G141/D141</f>
        <v>0.36163955555555555</v>
      </c>
      <c r="I141" s="22">
        <v>0</v>
      </c>
      <c r="J141" s="23"/>
    </row>
    <row r="142" spans="1:10" x14ac:dyDescent="0.25">
      <c r="A142" s="32"/>
      <c r="B142" s="34" t="s">
        <v>103</v>
      </c>
      <c r="C142" s="2" t="s">
        <v>6</v>
      </c>
      <c r="D142" s="3">
        <f>SUM(D143,D145,D147,D148)</f>
        <v>28000</v>
      </c>
      <c r="E142" s="3">
        <f>SUM(E143,E145,E147,E148)</f>
        <v>0</v>
      </c>
      <c r="F142" s="3"/>
      <c r="G142" s="3">
        <f>SUM(G143,G145,G147,G148)</f>
        <v>0</v>
      </c>
      <c r="H142" s="23">
        <f>G142/D142</f>
        <v>0</v>
      </c>
      <c r="I142" s="23">
        <v>0</v>
      </c>
      <c r="J142" s="23"/>
    </row>
    <row r="143" spans="1:10" ht="19.5" customHeight="1" x14ac:dyDescent="0.25">
      <c r="A143" s="32"/>
      <c r="B143" s="35"/>
      <c r="C143" s="4" t="s">
        <v>7</v>
      </c>
      <c r="D143" s="5"/>
      <c r="E143" s="5"/>
      <c r="F143" s="5"/>
      <c r="G143" s="5"/>
      <c r="H143" s="22"/>
      <c r="I143" s="22"/>
      <c r="J143" s="23"/>
    </row>
    <row r="144" spans="1:10" ht="26.25" customHeight="1" x14ac:dyDescent="0.25">
      <c r="A144" s="32"/>
      <c r="B144" s="35"/>
      <c r="C144" s="4" t="s">
        <v>37</v>
      </c>
      <c r="D144" s="5"/>
      <c r="E144" s="5"/>
      <c r="F144" s="5"/>
      <c r="G144" s="5"/>
      <c r="H144" s="22"/>
      <c r="I144" s="22"/>
      <c r="J144" s="23"/>
    </row>
    <row r="145" spans="1:10" x14ac:dyDescent="0.25">
      <c r="A145" s="32"/>
      <c r="B145" s="35"/>
      <c r="C145" s="4" t="s">
        <v>84</v>
      </c>
      <c r="D145" s="5"/>
      <c r="E145" s="5"/>
      <c r="F145" s="5"/>
      <c r="G145" s="5"/>
      <c r="H145" s="22"/>
      <c r="I145" s="22"/>
      <c r="J145" s="23"/>
    </row>
    <row r="146" spans="1:10" ht="36" x14ac:dyDescent="0.25">
      <c r="A146" s="32"/>
      <c r="B146" s="35"/>
      <c r="C146" s="4" t="s">
        <v>39</v>
      </c>
      <c r="D146" s="5"/>
      <c r="E146" s="5"/>
      <c r="F146" s="5"/>
      <c r="G146" s="5"/>
      <c r="H146" s="22"/>
      <c r="I146" s="22"/>
      <c r="J146" s="23"/>
    </row>
    <row r="147" spans="1:10" x14ac:dyDescent="0.25">
      <c r="A147" s="32"/>
      <c r="B147" s="35"/>
      <c r="C147" s="4" t="s">
        <v>40</v>
      </c>
      <c r="D147" s="5"/>
      <c r="E147" s="5"/>
      <c r="F147" s="5"/>
      <c r="G147" s="5"/>
      <c r="H147" s="22"/>
      <c r="I147" s="22"/>
      <c r="J147" s="23"/>
    </row>
    <row r="148" spans="1:10" x14ac:dyDescent="0.25">
      <c r="A148" s="33"/>
      <c r="B148" s="36"/>
      <c r="C148" s="4" t="s">
        <v>85</v>
      </c>
      <c r="D148" s="5">
        <v>28000</v>
      </c>
      <c r="E148" s="5">
        <v>0</v>
      </c>
      <c r="F148" s="5"/>
      <c r="G148" s="5">
        <v>0</v>
      </c>
      <c r="H148" s="22">
        <v>0</v>
      </c>
      <c r="I148" s="22">
        <v>0</v>
      </c>
      <c r="J148" s="23"/>
    </row>
    <row r="149" spans="1:10" x14ac:dyDescent="0.25">
      <c r="A149" s="7" t="s">
        <v>14</v>
      </c>
      <c r="B149" s="45" t="s">
        <v>121</v>
      </c>
      <c r="C149" s="2" t="s">
        <v>6</v>
      </c>
      <c r="D149" s="3">
        <f>SUM(D150,D152,D154,D155)</f>
        <v>8000</v>
      </c>
      <c r="E149" s="3">
        <f>SUM(E150,E152,E154,E155)</f>
        <v>8000</v>
      </c>
      <c r="F149" s="3">
        <f>SUM(F150,F152,F154,F155)</f>
        <v>8000</v>
      </c>
      <c r="G149" s="3">
        <f>SUM(G150,G152,G154,G155)</f>
        <v>5473.2</v>
      </c>
      <c r="H149" s="23">
        <f>G149/D149</f>
        <v>0.68414999999999992</v>
      </c>
      <c r="I149" s="23">
        <f>G149/E149</f>
        <v>0.68414999999999992</v>
      </c>
      <c r="J149" s="23">
        <f>G149/F149</f>
        <v>0.68414999999999992</v>
      </c>
    </row>
    <row r="150" spans="1:10" ht="20.25" customHeight="1" x14ac:dyDescent="0.25">
      <c r="A150" s="35" t="s">
        <v>120</v>
      </c>
      <c r="B150" s="46"/>
      <c r="C150" s="4" t="s">
        <v>7</v>
      </c>
      <c r="D150" s="5">
        <v>8000</v>
      </c>
      <c r="E150" s="5">
        <v>8000</v>
      </c>
      <c r="F150" s="5">
        <v>8000</v>
      </c>
      <c r="G150" s="5">
        <v>5473.2</v>
      </c>
      <c r="H150" s="22">
        <f>G150/D150</f>
        <v>0.68414999999999992</v>
      </c>
      <c r="I150" s="22">
        <f>G150/E150</f>
        <v>0.68414999999999992</v>
      </c>
      <c r="J150" s="22">
        <f>G150/F150</f>
        <v>0.68414999999999992</v>
      </c>
    </row>
    <row r="151" spans="1:10" ht="26.25" customHeight="1" x14ac:dyDescent="0.25">
      <c r="A151" s="35"/>
      <c r="B151" s="46"/>
      <c r="C151" s="4" t="s">
        <v>37</v>
      </c>
      <c r="D151" s="5"/>
      <c r="E151" s="5"/>
      <c r="F151" s="5"/>
      <c r="G151" s="5"/>
      <c r="H151" s="23"/>
      <c r="I151" s="23"/>
      <c r="J151" s="23"/>
    </row>
    <row r="152" spans="1:10" x14ac:dyDescent="0.25">
      <c r="A152" s="35"/>
      <c r="B152" s="46"/>
      <c r="C152" s="4" t="s">
        <v>84</v>
      </c>
      <c r="D152" s="5"/>
      <c r="E152" s="5"/>
      <c r="F152" s="5"/>
      <c r="G152" s="5"/>
      <c r="H152" s="23"/>
      <c r="I152" s="23"/>
      <c r="J152" s="23"/>
    </row>
    <row r="153" spans="1:10" ht="36" x14ac:dyDescent="0.25">
      <c r="A153" s="35"/>
      <c r="B153" s="46"/>
      <c r="C153" s="4" t="s">
        <v>39</v>
      </c>
      <c r="D153" s="5"/>
      <c r="E153" s="5"/>
      <c r="F153" s="5"/>
      <c r="G153" s="5"/>
      <c r="H153" s="23"/>
      <c r="I153" s="23"/>
      <c r="J153" s="23"/>
    </row>
    <row r="154" spans="1:10" x14ac:dyDescent="0.25">
      <c r="A154" s="35"/>
      <c r="B154" s="46"/>
      <c r="C154" s="4" t="s">
        <v>40</v>
      </c>
      <c r="D154" s="5"/>
      <c r="E154" s="5"/>
      <c r="F154" s="5"/>
      <c r="G154" s="5"/>
      <c r="H154" s="23"/>
      <c r="I154" s="23"/>
      <c r="J154" s="23"/>
    </row>
    <row r="155" spans="1:10" x14ac:dyDescent="0.25">
      <c r="A155" s="36"/>
      <c r="B155" s="46"/>
      <c r="C155" s="4" t="s">
        <v>85</v>
      </c>
      <c r="D155" s="5"/>
      <c r="E155" s="5"/>
      <c r="F155" s="5"/>
      <c r="G155" s="5"/>
      <c r="H155" s="23"/>
      <c r="I155" s="23"/>
      <c r="J155" s="23"/>
    </row>
    <row r="156" spans="1:10" ht="15" customHeight="1" x14ac:dyDescent="0.25">
      <c r="A156" s="27" t="s">
        <v>130</v>
      </c>
      <c r="B156" s="34" t="s">
        <v>96</v>
      </c>
      <c r="C156" s="2" t="s">
        <v>6</v>
      </c>
      <c r="D156" s="3">
        <f>SUM(D157,D159,D161,D162)</f>
        <v>42000</v>
      </c>
      <c r="E156" s="3">
        <f>SUM(E157,E159,E161,E162)</f>
        <v>24059</v>
      </c>
      <c r="F156" s="3">
        <f>SUM(F157,F159,F161,F162)</f>
        <v>4862.6000000000004</v>
      </c>
      <c r="G156" s="3">
        <f>SUM(G157,G159,G161,G162)</f>
        <v>0</v>
      </c>
      <c r="H156" s="23">
        <f t="shared" ref="H156:H157" si="33">G156/D156</f>
        <v>0</v>
      </c>
      <c r="I156" s="23">
        <f t="shared" ref="I156:I157" si="34">G156/E156</f>
        <v>0</v>
      </c>
      <c r="J156" s="23">
        <f t="shared" ref="J156:J157" si="35">G156/F156</f>
        <v>0</v>
      </c>
    </row>
    <row r="157" spans="1:10" ht="18.75" customHeight="1" x14ac:dyDescent="0.25">
      <c r="A157" s="35" t="s">
        <v>129</v>
      </c>
      <c r="B157" s="35"/>
      <c r="C157" s="4" t="s">
        <v>7</v>
      </c>
      <c r="D157" s="5">
        <v>42000</v>
      </c>
      <c r="E157" s="5">
        <v>24059</v>
      </c>
      <c r="F157" s="5">
        <v>4862.6000000000004</v>
      </c>
      <c r="G157" s="5">
        <v>0</v>
      </c>
      <c r="H157" s="22">
        <f t="shared" si="33"/>
        <v>0</v>
      </c>
      <c r="I157" s="22">
        <f t="shared" si="34"/>
        <v>0</v>
      </c>
      <c r="J157" s="22">
        <f t="shared" si="35"/>
        <v>0</v>
      </c>
    </row>
    <row r="158" spans="1:10" ht="24.75" customHeight="1" x14ac:dyDescent="0.25">
      <c r="A158" s="35"/>
      <c r="B158" s="35"/>
      <c r="C158" s="4" t="s">
        <v>37</v>
      </c>
      <c r="D158" s="5"/>
      <c r="E158" s="5"/>
      <c r="F158" s="5"/>
      <c r="G158" s="5"/>
      <c r="H158" s="23"/>
      <c r="I158" s="23"/>
      <c r="J158" s="23"/>
    </row>
    <row r="159" spans="1:10" x14ac:dyDescent="0.25">
      <c r="A159" s="35"/>
      <c r="B159" s="35"/>
      <c r="C159" s="4" t="s">
        <v>84</v>
      </c>
      <c r="D159" s="5"/>
      <c r="E159" s="5"/>
      <c r="F159" s="5"/>
      <c r="G159" s="5"/>
      <c r="H159" s="23"/>
      <c r="I159" s="23"/>
      <c r="J159" s="23"/>
    </row>
    <row r="160" spans="1:10" ht="36" x14ac:dyDescent="0.25">
      <c r="A160" s="35"/>
      <c r="B160" s="35"/>
      <c r="C160" s="4" t="s">
        <v>39</v>
      </c>
      <c r="D160" s="5"/>
      <c r="E160" s="5"/>
      <c r="F160" s="5"/>
      <c r="G160" s="5"/>
      <c r="H160" s="23"/>
      <c r="I160" s="23"/>
      <c r="J160" s="23"/>
    </row>
    <row r="161" spans="1:10" x14ac:dyDescent="0.25">
      <c r="A161" s="35"/>
      <c r="B161" s="35"/>
      <c r="C161" s="4" t="s">
        <v>40</v>
      </c>
      <c r="D161" s="5"/>
      <c r="E161" s="5"/>
      <c r="F161" s="5"/>
      <c r="G161" s="5"/>
      <c r="H161" s="23"/>
      <c r="I161" s="23"/>
      <c r="J161" s="23"/>
    </row>
    <row r="162" spans="1:10" x14ac:dyDescent="0.25">
      <c r="A162" s="36"/>
      <c r="B162" s="36"/>
      <c r="C162" s="4" t="s">
        <v>85</v>
      </c>
      <c r="D162" s="5"/>
      <c r="E162" s="5"/>
      <c r="F162" s="5"/>
      <c r="G162" s="5"/>
      <c r="H162" s="23"/>
      <c r="I162" s="23"/>
      <c r="J162" s="23"/>
    </row>
    <row r="163" spans="1:10" ht="15" customHeight="1" x14ac:dyDescent="0.25">
      <c r="A163" s="7" t="s">
        <v>15</v>
      </c>
      <c r="B163" s="34" t="s">
        <v>117</v>
      </c>
      <c r="C163" s="2" t="s">
        <v>6</v>
      </c>
      <c r="D163" s="3">
        <f>SUM(D164,D166,D168,D169)</f>
        <v>115782.7</v>
      </c>
      <c r="E163" s="3">
        <f>SUM(E164,E166,E168,E169)</f>
        <v>175251.20000000001</v>
      </c>
      <c r="F163" s="3">
        <f>SUM(F164,F166,F168,F169)</f>
        <v>175251.20000000001</v>
      </c>
      <c r="G163" s="3">
        <f>SUM(G164,G166,G168,G169)</f>
        <v>174084.2</v>
      </c>
      <c r="H163" s="23">
        <f>G163/D163</f>
        <v>1.5035424117765437</v>
      </c>
      <c r="I163" s="23">
        <f>G163/E163</f>
        <v>0.99334098710879015</v>
      </c>
      <c r="J163" s="23">
        <f>G163/F163</f>
        <v>0.99334098710879015</v>
      </c>
    </row>
    <row r="164" spans="1:10" ht="17.25" customHeight="1" x14ac:dyDescent="0.25">
      <c r="A164" s="35" t="s">
        <v>119</v>
      </c>
      <c r="B164" s="35"/>
      <c r="C164" s="4" t="s">
        <v>7</v>
      </c>
      <c r="D164" s="5">
        <v>115782.7</v>
      </c>
      <c r="E164" s="5">
        <v>175251.20000000001</v>
      </c>
      <c r="F164" s="5">
        <v>175251.20000000001</v>
      </c>
      <c r="G164" s="5">
        <v>174084.2</v>
      </c>
      <c r="H164" s="22">
        <f>G164/D164</f>
        <v>1.5035424117765437</v>
      </c>
      <c r="I164" s="22">
        <f>G164/E164</f>
        <v>0.99334098710879015</v>
      </c>
      <c r="J164" s="23">
        <f>G164/F164</f>
        <v>0.99334098710879015</v>
      </c>
    </row>
    <row r="165" spans="1:10" ht="24.75" customHeight="1" x14ac:dyDescent="0.25">
      <c r="A165" s="35"/>
      <c r="B165" s="35"/>
      <c r="C165" s="4" t="s">
        <v>37</v>
      </c>
      <c r="D165" s="5"/>
      <c r="E165" s="5"/>
      <c r="F165" s="5"/>
      <c r="G165" s="5"/>
      <c r="H165" s="23"/>
      <c r="I165" s="23"/>
      <c r="J165" s="23"/>
    </row>
    <row r="166" spans="1:10" x14ac:dyDescent="0.25">
      <c r="A166" s="35"/>
      <c r="B166" s="35"/>
      <c r="C166" s="4" t="s">
        <v>84</v>
      </c>
      <c r="D166" s="5"/>
      <c r="E166" s="5"/>
      <c r="F166" s="5"/>
      <c r="G166" s="5"/>
      <c r="H166" s="23"/>
      <c r="I166" s="23"/>
      <c r="J166" s="23"/>
    </row>
    <row r="167" spans="1:10" ht="36" x14ac:dyDescent="0.25">
      <c r="A167" s="35"/>
      <c r="B167" s="35"/>
      <c r="C167" s="4" t="s">
        <v>39</v>
      </c>
      <c r="D167" s="5"/>
      <c r="E167" s="5"/>
      <c r="F167" s="5"/>
      <c r="G167" s="5"/>
      <c r="H167" s="23"/>
      <c r="I167" s="23"/>
      <c r="J167" s="23"/>
    </row>
    <row r="168" spans="1:10" x14ac:dyDescent="0.25">
      <c r="A168" s="35"/>
      <c r="B168" s="35"/>
      <c r="C168" s="4" t="s">
        <v>40</v>
      </c>
      <c r="D168" s="5"/>
      <c r="E168" s="5"/>
      <c r="F168" s="5"/>
      <c r="G168" s="5"/>
      <c r="H168" s="23"/>
      <c r="I168" s="23"/>
      <c r="J168" s="23"/>
    </row>
    <row r="169" spans="1:10" x14ac:dyDescent="0.25">
      <c r="A169" s="36"/>
      <c r="B169" s="36"/>
      <c r="C169" s="4" t="s">
        <v>85</v>
      </c>
      <c r="D169" s="5"/>
      <c r="E169" s="5"/>
      <c r="F169" s="5"/>
      <c r="G169" s="5"/>
      <c r="H169" s="23"/>
      <c r="I169" s="23"/>
      <c r="J169" s="23"/>
    </row>
    <row r="170" spans="1:10" ht="15" customHeight="1" x14ac:dyDescent="0.25">
      <c r="A170" s="7" t="s">
        <v>20</v>
      </c>
      <c r="B170" s="34" t="s">
        <v>95</v>
      </c>
      <c r="C170" s="2" t="s">
        <v>6</v>
      </c>
      <c r="D170" s="3">
        <f>SUM(D171,D173,D175,D176)</f>
        <v>12371.8</v>
      </c>
      <c r="E170" s="3">
        <f>SUM(E171,E173,E175,E176)</f>
        <v>12313.8</v>
      </c>
      <c r="F170" s="3">
        <f>SUM(F171,F173,F175,F176)</f>
        <v>9975.7999999999993</v>
      </c>
      <c r="G170" s="3">
        <f>SUM(G171,G173,G175,G176)</f>
        <v>7152.9</v>
      </c>
      <c r="H170" s="23">
        <f>G170/D170</f>
        <v>0.57816162563248674</v>
      </c>
      <c r="I170" s="23">
        <f>G170/E170</f>
        <v>0.58088486088778446</v>
      </c>
      <c r="J170" s="23">
        <f>G170/F170</f>
        <v>0.71702520098638711</v>
      </c>
    </row>
    <row r="171" spans="1:10" ht="17.25" customHeight="1" x14ac:dyDescent="0.25">
      <c r="A171" s="35" t="s">
        <v>118</v>
      </c>
      <c r="B171" s="35"/>
      <c r="C171" s="4" t="s">
        <v>7</v>
      </c>
      <c r="D171" s="5">
        <v>12371.8</v>
      </c>
      <c r="E171" s="5">
        <v>12313.8</v>
      </c>
      <c r="F171" s="5">
        <v>9975.7999999999993</v>
      </c>
      <c r="G171" s="5">
        <v>7152.9</v>
      </c>
      <c r="H171" s="22">
        <f>G171/D171</f>
        <v>0.57816162563248674</v>
      </c>
      <c r="I171" s="22">
        <f>G171/E171</f>
        <v>0.58088486088778446</v>
      </c>
      <c r="J171" s="23">
        <f>G171/F171</f>
        <v>0.71702520098638711</v>
      </c>
    </row>
    <row r="172" spans="1:10" ht="28.5" customHeight="1" x14ac:dyDescent="0.25">
      <c r="A172" s="35"/>
      <c r="B172" s="35"/>
      <c r="C172" s="4" t="s">
        <v>37</v>
      </c>
      <c r="D172" s="5"/>
      <c r="E172" s="5"/>
      <c r="F172" s="5"/>
      <c r="G172" s="5"/>
      <c r="H172" s="23"/>
      <c r="I172" s="23"/>
      <c r="J172" s="23"/>
    </row>
    <row r="173" spans="1:10" x14ac:dyDescent="0.25">
      <c r="A173" s="35"/>
      <c r="B173" s="35"/>
      <c r="C173" s="4" t="s">
        <v>84</v>
      </c>
      <c r="D173" s="5"/>
      <c r="E173" s="5"/>
      <c r="F173" s="5"/>
      <c r="G173" s="5"/>
      <c r="H173" s="23"/>
      <c r="I173" s="23"/>
      <c r="J173" s="23"/>
    </row>
    <row r="174" spans="1:10" ht="36" x14ac:dyDescent="0.25">
      <c r="A174" s="35"/>
      <c r="B174" s="35"/>
      <c r="C174" s="4" t="s">
        <v>39</v>
      </c>
      <c r="D174" s="5"/>
      <c r="E174" s="5"/>
      <c r="F174" s="5"/>
      <c r="G174" s="5"/>
      <c r="H174" s="23"/>
      <c r="I174" s="23"/>
      <c r="J174" s="23"/>
    </row>
    <row r="175" spans="1:10" x14ac:dyDescent="0.25">
      <c r="A175" s="35"/>
      <c r="B175" s="35"/>
      <c r="C175" s="4" t="s">
        <v>40</v>
      </c>
      <c r="D175" s="5"/>
      <c r="E175" s="5"/>
      <c r="F175" s="5"/>
      <c r="G175" s="5"/>
      <c r="H175" s="23"/>
      <c r="I175" s="23"/>
      <c r="J175" s="23"/>
    </row>
    <row r="176" spans="1:10" ht="15" customHeight="1" x14ac:dyDescent="0.25">
      <c r="A176" s="36"/>
      <c r="B176" s="36"/>
      <c r="C176" s="4" t="s">
        <v>85</v>
      </c>
      <c r="D176" s="5"/>
      <c r="E176" s="5"/>
      <c r="F176" s="5"/>
      <c r="G176" s="5"/>
      <c r="H176" s="23"/>
      <c r="I176" s="23"/>
      <c r="J176" s="23"/>
    </row>
    <row r="177" spans="1:10" x14ac:dyDescent="0.25">
      <c r="A177" s="7" t="s">
        <v>18</v>
      </c>
      <c r="B177" s="34" t="s">
        <v>94</v>
      </c>
      <c r="C177" s="2" t="s">
        <v>6</v>
      </c>
      <c r="D177" s="3">
        <f>SUM(D178,D180,D182,D183)</f>
        <v>536000</v>
      </c>
      <c r="E177" s="3">
        <f>SUM(E178,E180,E182,E183)</f>
        <v>0</v>
      </c>
      <c r="F177" s="3"/>
      <c r="G177" s="3">
        <f>SUM(G178,G180,G182,G183)</f>
        <v>196600</v>
      </c>
      <c r="H177" s="23">
        <f>G177/D177</f>
        <v>0.3667910447761194</v>
      </c>
      <c r="I177" s="23">
        <v>0</v>
      </c>
      <c r="J177" s="23"/>
    </row>
    <row r="178" spans="1:10" ht="21" customHeight="1" x14ac:dyDescent="0.25">
      <c r="A178" s="35" t="s">
        <v>19</v>
      </c>
      <c r="B178" s="35"/>
      <c r="C178" s="4" t="s">
        <v>7</v>
      </c>
      <c r="D178" s="5"/>
      <c r="E178" s="5"/>
      <c r="F178" s="5"/>
      <c r="G178" s="5"/>
      <c r="H178" s="22"/>
      <c r="I178" s="22"/>
      <c r="J178" s="23"/>
    </row>
    <row r="179" spans="1:10" ht="26.25" customHeight="1" x14ac:dyDescent="0.25">
      <c r="A179" s="35"/>
      <c r="B179" s="35"/>
      <c r="C179" s="4" t="s">
        <v>37</v>
      </c>
      <c r="D179" s="5"/>
      <c r="E179" s="5"/>
      <c r="F179" s="5"/>
      <c r="G179" s="5"/>
      <c r="H179" s="22"/>
      <c r="I179" s="22"/>
      <c r="J179" s="23"/>
    </row>
    <row r="180" spans="1:10" x14ac:dyDescent="0.25">
      <c r="A180" s="35"/>
      <c r="B180" s="35"/>
      <c r="C180" s="4" t="s">
        <v>84</v>
      </c>
      <c r="D180" s="5"/>
      <c r="E180" s="5"/>
      <c r="F180" s="5"/>
      <c r="G180" s="5"/>
      <c r="H180" s="22"/>
      <c r="I180" s="22"/>
      <c r="J180" s="23"/>
    </row>
    <row r="181" spans="1:10" ht="36" x14ac:dyDescent="0.25">
      <c r="A181" s="35"/>
      <c r="B181" s="35"/>
      <c r="C181" s="4" t="s">
        <v>39</v>
      </c>
      <c r="D181" s="5"/>
      <c r="E181" s="5"/>
      <c r="F181" s="5"/>
      <c r="G181" s="5"/>
      <c r="H181" s="22"/>
      <c r="I181" s="22"/>
      <c r="J181" s="23"/>
    </row>
    <row r="182" spans="1:10" x14ac:dyDescent="0.25">
      <c r="A182" s="35"/>
      <c r="B182" s="35"/>
      <c r="C182" s="4" t="s">
        <v>40</v>
      </c>
      <c r="D182" s="5"/>
      <c r="E182" s="5"/>
      <c r="F182" s="5"/>
      <c r="G182" s="5"/>
      <c r="H182" s="22"/>
      <c r="I182" s="22"/>
      <c r="J182" s="23"/>
    </row>
    <row r="183" spans="1:10" x14ac:dyDescent="0.25">
      <c r="A183" s="36"/>
      <c r="B183" s="36"/>
      <c r="C183" s="4" t="s">
        <v>85</v>
      </c>
      <c r="D183" s="5">
        <v>536000</v>
      </c>
      <c r="E183" s="5">
        <v>0</v>
      </c>
      <c r="F183" s="5"/>
      <c r="G183" s="5">
        <v>196600</v>
      </c>
      <c r="H183" s="22">
        <f>G183/D183</f>
        <v>0.3667910447761194</v>
      </c>
      <c r="I183" s="22">
        <v>0</v>
      </c>
      <c r="J183" s="23"/>
    </row>
    <row r="184" spans="1:10" ht="24" customHeight="1" x14ac:dyDescent="0.25">
      <c r="A184" s="63" t="s">
        <v>114</v>
      </c>
      <c r="B184" s="34" t="s">
        <v>139</v>
      </c>
      <c r="C184" s="2" t="s">
        <v>6</v>
      </c>
      <c r="D184" s="3">
        <f t="shared" ref="D184:G185" si="36">D191+D241+D248+D255+D262+D269</f>
        <v>7403934.2999999998</v>
      </c>
      <c r="E184" s="3">
        <f t="shared" si="36"/>
        <v>7403684.2999999998</v>
      </c>
      <c r="F184" s="3">
        <f t="shared" si="36"/>
        <v>6613402.8870000001</v>
      </c>
      <c r="G184" s="3">
        <f t="shared" si="36"/>
        <v>3963911.5779999997</v>
      </c>
      <c r="H184" s="23">
        <f>G184/D184</f>
        <v>0.5353790859543418</v>
      </c>
      <c r="I184" s="23">
        <f>G184/E184</f>
        <v>0.53539716408491378</v>
      </c>
      <c r="J184" s="23">
        <f>G184/F184</f>
        <v>0.59937548728384304</v>
      </c>
    </row>
    <row r="185" spans="1:10" x14ac:dyDescent="0.25">
      <c r="A185" s="64"/>
      <c r="B185" s="35"/>
      <c r="C185" s="4" t="s">
        <v>7</v>
      </c>
      <c r="D185" s="5">
        <f t="shared" si="36"/>
        <v>6253684.2999999998</v>
      </c>
      <c r="E185" s="5">
        <f t="shared" si="36"/>
        <v>6253684.2999999998</v>
      </c>
      <c r="F185" s="5">
        <f t="shared" si="36"/>
        <v>5463402.8870000001</v>
      </c>
      <c r="G185" s="5">
        <f t="shared" si="36"/>
        <v>2798098.3879999993</v>
      </c>
      <c r="H185" s="23">
        <f>G185/D185</f>
        <v>0.44743198629326386</v>
      </c>
      <c r="I185" s="23">
        <f>G185/E185</f>
        <v>0.44743198629326386</v>
      </c>
      <c r="J185" s="23">
        <f>G185/F185</f>
        <v>0.51215303829376901</v>
      </c>
    </row>
    <row r="186" spans="1:10" ht="24" x14ac:dyDescent="0.25">
      <c r="A186" s="64"/>
      <c r="B186" s="35"/>
      <c r="C186" s="4" t="s">
        <v>37</v>
      </c>
      <c r="D186" s="5"/>
      <c r="E186" s="5"/>
      <c r="F186" s="5"/>
      <c r="G186" s="5"/>
      <c r="H186" s="23"/>
      <c r="I186" s="23"/>
      <c r="J186" s="23"/>
    </row>
    <row r="187" spans="1:10" x14ac:dyDescent="0.25">
      <c r="A187" s="64"/>
      <c r="B187" s="35"/>
      <c r="C187" s="4" t="s">
        <v>84</v>
      </c>
      <c r="D187" s="5">
        <f>D194+D244+D251+D258+D265</f>
        <v>1150000</v>
      </c>
      <c r="E187" s="5">
        <f>E194+E244+E251+E258+E265</f>
        <v>1150000</v>
      </c>
      <c r="F187" s="5">
        <f>F194+F244+F251+F258+F265</f>
        <v>1150000</v>
      </c>
      <c r="G187" s="5">
        <f>G194+G244+G251+G258+G265</f>
        <v>1148404.0900000001</v>
      </c>
      <c r="H187" s="23">
        <f>G187/D187</f>
        <v>0.99861225217391314</v>
      </c>
      <c r="I187" s="23">
        <f>G187/E187</f>
        <v>0.99861225217391314</v>
      </c>
      <c r="J187" s="23">
        <f>G187/F187</f>
        <v>0.99861225217391314</v>
      </c>
    </row>
    <row r="188" spans="1:10" ht="36" x14ac:dyDescent="0.25">
      <c r="A188" s="64"/>
      <c r="B188" s="35"/>
      <c r="C188" s="4" t="s">
        <v>39</v>
      </c>
      <c r="D188" s="5"/>
      <c r="E188" s="5"/>
      <c r="F188" s="5"/>
      <c r="G188" s="5"/>
      <c r="H188" s="23"/>
      <c r="I188" s="23"/>
      <c r="J188" s="23"/>
    </row>
    <row r="189" spans="1:10" x14ac:dyDescent="0.25">
      <c r="A189" s="64"/>
      <c r="B189" s="35"/>
      <c r="C189" s="4" t="s">
        <v>40</v>
      </c>
      <c r="D189" s="5">
        <f>D260+D267+D274</f>
        <v>250</v>
      </c>
      <c r="E189" s="5"/>
      <c r="F189" s="5"/>
      <c r="G189" s="5">
        <f>G260+G267+G274</f>
        <v>17409.099999999999</v>
      </c>
      <c r="H189" s="23"/>
      <c r="I189" s="23"/>
      <c r="J189" s="23"/>
    </row>
    <row r="190" spans="1:10" x14ac:dyDescent="0.25">
      <c r="A190" s="65"/>
      <c r="B190" s="36"/>
      <c r="C190" s="4" t="s">
        <v>85</v>
      </c>
      <c r="D190" s="5"/>
      <c r="E190" s="5"/>
      <c r="F190" s="5"/>
      <c r="G190" s="5"/>
      <c r="H190" s="23"/>
      <c r="I190" s="23"/>
      <c r="J190" s="23"/>
    </row>
    <row r="191" spans="1:10" ht="15" customHeight="1" x14ac:dyDescent="0.25">
      <c r="A191" s="34" t="s">
        <v>86</v>
      </c>
      <c r="B191" s="34" t="s">
        <v>138</v>
      </c>
      <c r="C191" s="2" t="s">
        <v>6</v>
      </c>
      <c r="D191" s="3">
        <f>D198+D213+D234+D206+D220+D227</f>
        <v>433100.6</v>
      </c>
      <c r="E191" s="3">
        <f>E198+E213+E234+E206+E220+E227</f>
        <v>433100.6</v>
      </c>
      <c r="F191" s="3">
        <f>F198+F213+F234+F206+F220+F227</f>
        <v>280800</v>
      </c>
      <c r="G191" s="3">
        <f>G198+G213+G234+G206+G220+G227</f>
        <v>161239.33800000002</v>
      </c>
      <c r="H191" s="23">
        <f>G191/D191</f>
        <v>0.37229072875909208</v>
      </c>
      <c r="I191" s="23">
        <f>G191/E191</f>
        <v>0.37229072875909208</v>
      </c>
      <c r="J191" s="23">
        <f>G191/F191</f>
        <v>0.57421416666666669</v>
      </c>
    </row>
    <row r="192" spans="1:10" ht="17.25" customHeight="1" x14ac:dyDescent="0.25">
      <c r="A192" s="35"/>
      <c r="B192" s="35"/>
      <c r="C192" s="4" t="s">
        <v>7</v>
      </c>
      <c r="D192" s="5">
        <f>D199+D214+D235+D207+D221+D228</f>
        <v>283100.59999999998</v>
      </c>
      <c r="E192" s="5">
        <f>E199+E214+E235+E207+E221+E228</f>
        <v>283100.59999999998</v>
      </c>
      <c r="F192" s="5">
        <f>F207+F235+F199+F214+F221+F228</f>
        <v>130800</v>
      </c>
      <c r="G192" s="5">
        <f>G207+G235+G199+G214+G221+G228</f>
        <v>12835.248</v>
      </c>
      <c r="H192" s="23">
        <f>G192/D192</f>
        <v>4.533811655644672E-2</v>
      </c>
      <c r="I192" s="23">
        <f>G192/E192</f>
        <v>4.533811655644672E-2</v>
      </c>
      <c r="J192" s="23">
        <f>G192/F192</f>
        <v>9.8128807339449536E-2</v>
      </c>
    </row>
    <row r="193" spans="1:10" ht="25.5" customHeight="1" x14ac:dyDescent="0.25">
      <c r="A193" s="35"/>
      <c r="B193" s="35"/>
      <c r="C193" s="4" t="s">
        <v>37</v>
      </c>
      <c r="D193" s="5"/>
      <c r="E193" s="5"/>
      <c r="F193" s="5"/>
      <c r="G193" s="5"/>
      <c r="H193" s="23"/>
      <c r="I193" s="23"/>
      <c r="J193" s="23"/>
    </row>
    <row r="194" spans="1:10" x14ac:dyDescent="0.25">
      <c r="A194" s="35"/>
      <c r="B194" s="35"/>
      <c r="C194" s="4" t="s">
        <v>84</v>
      </c>
      <c r="D194" s="5">
        <f>D201+D216+D237+D209+D223+D230</f>
        <v>150000</v>
      </c>
      <c r="E194" s="5">
        <f>E201+E216+E237+E209+E223+E230</f>
        <v>150000</v>
      </c>
      <c r="F194" s="5">
        <f>F201+F209+F216+F223+F230</f>
        <v>150000</v>
      </c>
      <c r="G194" s="5">
        <f>G201+G216+G237+G209+G223+G230</f>
        <v>148404.09</v>
      </c>
      <c r="H194" s="23">
        <f>G194/D194</f>
        <v>0.98936059999999992</v>
      </c>
      <c r="I194" s="23">
        <f>G194/E194</f>
        <v>0.98936059999999992</v>
      </c>
      <c r="J194" s="23">
        <f>G194/F194</f>
        <v>0.98936059999999992</v>
      </c>
    </row>
    <row r="195" spans="1:10" ht="36" x14ac:dyDescent="0.25">
      <c r="A195" s="35"/>
      <c r="B195" s="35"/>
      <c r="C195" s="4" t="s">
        <v>39</v>
      </c>
      <c r="D195" s="3"/>
      <c r="E195" s="5"/>
      <c r="F195" s="5"/>
      <c r="G195" s="5"/>
      <c r="H195" s="23"/>
      <c r="I195" s="23"/>
      <c r="J195" s="23"/>
    </row>
    <row r="196" spans="1:10" x14ac:dyDescent="0.25">
      <c r="A196" s="35"/>
      <c r="B196" s="35"/>
      <c r="C196" s="4" t="s">
        <v>40</v>
      </c>
      <c r="D196" s="3"/>
      <c r="E196" s="5"/>
      <c r="F196" s="5"/>
      <c r="G196" s="5"/>
      <c r="H196" s="23"/>
      <c r="I196" s="23"/>
      <c r="J196" s="23"/>
    </row>
    <row r="197" spans="1:10" x14ac:dyDescent="0.25">
      <c r="A197" s="36"/>
      <c r="B197" s="35"/>
      <c r="C197" s="4" t="s">
        <v>85</v>
      </c>
      <c r="D197" s="3"/>
      <c r="E197" s="5"/>
      <c r="F197" s="5"/>
      <c r="G197" s="5"/>
      <c r="H197" s="23"/>
      <c r="I197" s="23"/>
      <c r="J197" s="23"/>
    </row>
    <row r="198" spans="1:10" ht="14.25" customHeight="1" x14ac:dyDescent="0.25">
      <c r="A198" s="34" t="s">
        <v>122</v>
      </c>
      <c r="B198" s="35"/>
      <c r="C198" s="2" t="s">
        <v>6</v>
      </c>
      <c r="D198" s="3">
        <f>D199+D201</f>
        <v>161000</v>
      </c>
      <c r="E198" s="3">
        <f t="shared" ref="E198:G198" si="37">SUM(E199,E201,E204,E205)</f>
        <v>161000</v>
      </c>
      <c r="F198" s="3">
        <f t="shared" si="37"/>
        <v>161000</v>
      </c>
      <c r="G198" s="3">
        <f t="shared" si="37"/>
        <v>158528.87400000001</v>
      </c>
      <c r="H198" s="23">
        <f>G198/D198</f>
        <v>0.98465139130434787</v>
      </c>
      <c r="I198" s="23">
        <f>G198/E198</f>
        <v>0.98465139130434787</v>
      </c>
      <c r="J198" s="23">
        <f>G198/F198</f>
        <v>0.98465139130434787</v>
      </c>
    </row>
    <row r="199" spans="1:10" ht="19.5" customHeight="1" x14ac:dyDescent="0.25">
      <c r="A199" s="35"/>
      <c r="B199" s="35"/>
      <c r="C199" s="4" t="s">
        <v>7</v>
      </c>
      <c r="D199" s="5">
        <v>11000</v>
      </c>
      <c r="E199" s="5">
        <v>11000</v>
      </c>
      <c r="F199" s="5">
        <v>11000</v>
      </c>
      <c r="G199" s="5">
        <v>10124.784</v>
      </c>
      <c r="H199" s="23">
        <f>G199/D199</f>
        <v>0.92043490909090908</v>
      </c>
      <c r="I199" s="23">
        <f>G199/E199</f>
        <v>0.92043490909090908</v>
      </c>
      <c r="J199" s="23">
        <f>G199/F199</f>
        <v>0.92043490909090908</v>
      </c>
    </row>
    <row r="200" spans="1:10" ht="26.25" customHeight="1" x14ac:dyDescent="0.25">
      <c r="A200" s="35"/>
      <c r="B200" s="35"/>
      <c r="C200" s="4" t="s">
        <v>37</v>
      </c>
      <c r="D200" s="5"/>
      <c r="E200" s="5"/>
      <c r="F200" s="5"/>
      <c r="G200" s="5"/>
      <c r="H200" s="23"/>
      <c r="I200" s="23"/>
      <c r="J200" s="23"/>
    </row>
    <row r="201" spans="1:10" x14ac:dyDescent="0.25">
      <c r="A201" s="35"/>
      <c r="B201" s="35"/>
      <c r="C201" s="4" t="s">
        <v>84</v>
      </c>
      <c r="D201" s="5">
        <v>150000</v>
      </c>
      <c r="E201" s="5">
        <v>150000</v>
      </c>
      <c r="F201" s="5">
        <v>150000</v>
      </c>
      <c r="G201" s="5">
        <v>148404.09</v>
      </c>
      <c r="H201" s="23">
        <f>G201/D201</f>
        <v>0.98936059999999992</v>
      </c>
      <c r="I201" s="23">
        <f>G201/E201</f>
        <v>0.98936059999999992</v>
      </c>
      <c r="J201" s="23">
        <f>G201/F201</f>
        <v>0.98936059999999992</v>
      </c>
    </row>
    <row r="202" spans="1:10" ht="48" customHeight="1" x14ac:dyDescent="0.25">
      <c r="A202" s="35"/>
      <c r="B202" s="35"/>
      <c r="C202" s="4" t="s">
        <v>123</v>
      </c>
      <c r="D202" s="5"/>
      <c r="E202" s="5"/>
      <c r="F202" s="5"/>
      <c r="G202" s="5"/>
      <c r="H202" s="23"/>
      <c r="I202" s="23"/>
      <c r="J202" s="23"/>
    </row>
    <row r="203" spans="1:10" ht="36" x14ac:dyDescent="0.25">
      <c r="A203" s="35"/>
      <c r="B203" s="35"/>
      <c r="C203" s="4" t="s">
        <v>39</v>
      </c>
      <c r="D203" s="5"/>
      <c r="E203" s="5"/>
      <c r="F203" s="5"/>
      <c r="G203" s="5"/>
      <c r="H203" s="23"/>
      <c r="I203" s="23"/>
      <c r="J203" s="23"/>
    </row>
    <row r="204" spans="1:10" x14ac:dyDescent="0.25">
      <c r="A204" s="35"/>
      <c r="B204" s="35"/>
      <c r="C204" s="4" t="s">
        <v>40</v>
      </c>
      <c r="D204" s="5"/>
      <c r="E204" s="5"/>
      <c r="F204" s="5"/>
      <c r="G204" s="5"/>
      <c r="H204" s="23"/>
      <c r="I204" s="23"/>
      <c r="J204" s="23"/>
    </row>
    <row r="205" spans="1:10" x14ac:dyDescent="0.25">
      <c r="A205" s="36"/>
      <c r="B205" s="35"/>
      <c r="C205" s="4" t="s">
        <v>85</v>
      </c>
      <c r="D205" s="5"/>
      <c r="E205" s="5"/>
      <c r="F205" s="5"/>
      <c r="G205" s="5"/>
      <c r="H205" s="23"/>
      <c r="I205" s="23"/>
      <c r="J205" s="23"/>
    </row>
    <row r="206" spans="1:10" x14ac:dyDescent="0.25">
      <c r="A206" s="34" t="s">
        <v>131</v>
      </c>
      <c r="B206" s="35"/>
      <c r="C206" s="2" t="s">
        <v>6</v>
      </c>
      <c r="D206" s="3">
        <f>D207+D209</f>
        <v>15000</v>
      </c>
      <c r="E206" s="3">
        <f t="shared" ref="E206:G206" si="38">SUM(E207,E209,E211,E212)</f>
        <v>15000</v>
      </c>
      <c r="F206" s="3">
        <f t="shared" si="38"/>
        <v>0</v>
      </c>
      <c r="G206" s="3">
        <f t="shared" si="38"/>
        <v>0</v>
      </c>
      <c r="H206" s="23">
        <f>G206/D206</f>
        <v>0</v>
      </c>
      <c r="I206" s="23">
        <f>G206/E206</f>
        <v>0</v>
      </c>
      <c r="J206" s="23"/>
    </row>
    <row r="207" spans="1:10" x14ac:dyDescent="0.25">
      <c r="A207" s="35"/>
      <c r="B207" s="35"/>
      <c r="C207" s="4" t="s">
        <v>7</v>
      </c>
      <c r="D207" s="5">
        <v>15000</v>
      </c>
      <c r="E207" s="5">
        <v>15000</v>
      </c>
      <c r="F207" s="5"/>
      <c r="G207" s="5"/>
      <c r="H207" s="23"/>
      <c r="I207" s="23"/>
      <c r="J207" s="23"/>
    </row>
    <row r="208" spans="1:10" ht="24" x14ac:dyDescent="0.25">
      <c r="A208" s="35"/>
      <c r="B208" s="35"/>
      <c r="C208" s="4" t="s">
        <v>37</v>
      </c>
      <c r="D208" s="5"/>
      <c r="E208" s="5"/>
      <c r="F208" s="5"/>
      <c r="G208" s="5"/>
      <c r="H208" s="23"/>
      <c r="I208" s="23"/>
      <c r="J208" s="23"/>
    </row>
    <row r="209" spans="1:10" x14ac:dyDescent="0.25">
      <c r="A209" s="35"/>
      <c r="B209" s="35"/>
      <c r="C209" s="4" t="s">
        <v>84</v>
      </c>
      <c r="D209" s="5"/>
      <c r="E209" s="5"/>
      <c r="F209" s="5"/>
      <c r="G209" s="5"/>
      <c r="H209" s="23"/>
      <c r="I209" s="23"/>
      <c r="J209" s="23"/>
    </row>
    <row r="210" spans="1:10" ht="36" x14ac:dyDescent="0.25">
      <c r="A210" s="35"/>
      <c r="B210" s="35"/>
      <c r="C210" s="4" t="s">
        <v>39</v>
      </c>
      <c r="D210" s="5"/>
      <c r="E210" s="5"/>
      <c r="F210" s="5"/>
      <c r="G210" s="5"/>
      <c r="H210" s="23"/>
      <c r="I210" s="23"/>
      <c r="J210" s="23"/>
    </row>
    <row r="211" spans="1:10" x14ac:dyDescent="0.25">
      <c r="A211" s="35"/>
      <c r="B211" s="35"/>
      <c r="C211" s="4" t="s">
        <v>40</v>
      </c>
      <c r="D211" s="5"/>
      <c r="E211" s="5"/>
      <c r="F211" s="5"/>
      <c r="G211" s="5"/>
      <c r="H211" s="23"/>
      <c r="I211" s="23"/>
      <c r="J211" s="23"/>
    </row>
    <row r="212" spans="1:10" x14ac:dyDescent="0.25">
      <c r="A212" s="36"/>
      <c r="B212" s="35"/>
      <c r="C212" s="4" t="s">
        <v>85</v>
      </c>
      <c r="D212" s="5"/>
      <c r="E212" s="5"/>
      <c r="F212" s="5"/>
      <c r="G212" s="5"/>
      <c r="H212" s="23"/>
      <c r="I212" s="23"/>
      <c r="J212" s="23"/>
    </row>
    <row r="213" spans="1:10" x14ac:dyDescent="0.25">
      <c r="A213" s="34" t="s">
        <v>132</v>
      </c>
      <c r="B213" s="35"/>
      <c r="C213" s="2" t="s">
        <v>6</v>
      </c>
      <c r="D213" s="3">
        <f>SUM(D214,D216,D218,D219)</f>
        <v>89800</v>
      </c>
      <c r="E213" s="3">
        <f>SUM(E214,E216,E218,E219)</f>
        <v>89800</v>
      </c>
      <c r="F213" s="3">
        <f>SUM(F214,F216,F218,F219)</f>
        <v>89800</v>
      </c>
      <c r="G213" s="3">
        <f>SUM(G214,G216,G218,G219)</f>
        <v>2710.4639999999999</v>
      </c>
      <c r="H213" s="23">
        <f>G213/D213</f>
        <v>3.0183340757238306E-2</v>
      </c>
      <c r="I213" s="23">
        <f>G213/E213</f>
        <v>3.0183340757238306E-2</v>
      </c>
      <c r="J213" s="23">
        <f>G213/F213</f>
        <v>3.0183340757238306E-2</v>
      </c>
    </row>
    <row r="214" spans="1:10" x14ac:dyDescent="0.25">
      <c r="A214" s="35"/>
      <c r="B214" s="35"/>
      <c r="C214" s="4" t="s">
        <v>7</v>
      </c>
      <c r="D214" s="5">
        <v>89800</v>
      </c>
      <c r="E214" s="5">
        <v>89800</v>
      </c>
      <c r="F214" s="5">
        <v>89800</v>
      </c>
      <c r="G214" s="5">
        <v>2710.4639999999999</v>
      </c>
      <c r="H214" s="23">
        <f>G214/D214</f>
        <v>3.0183340757238306E-2</v>
      </c>
      <c r="I214" s="23">
        <f>G214/E214</f>
        <v>3.0183340757238306E-2</v>
      </c>
      <c r="J214" s="23">
        <f>G214/F214</f>
        <v>3.0183340757238306E-2</v>
      </c>
    </row>
    <row r="215" spans="1:10" ht="24" x14ac:dyDescent="0.25">
      <c r="A215" s="35"/>
      <c r="B215" s="35"/>
      <c r="C215" s="4" t="s">
        <v>37</v>
      </c>
      <c r="D215" s="5"/>
      <c r="E215" s="5"/>
      <c r="F215" s="5"/>
      <c r="G215" s="5"/>
      <c r="H215" s="23"/>
      <c r="I215" s="23"/>
      <c r="J215" s="23"/>
    </row>
    <row r="216" spans="1:10" x14ac:dyDescent="0.25">
      <c r="A216" s="35"/>
      <c r="B216" s="35"/>
      <c r="C216" s="4" t="s">
        <v>84</v>
      </c>
      <c r="D216" s="5"/>
      <c r="E216" s="5"/>
      <c r="F216" s="5"/>
      <c r="G216" s="5"/>
      <c r="H216" s="23"/>
      <c r="I216" s="23"/>
      <c r="J216" s="23"/>
    </row>
    <row r="217" spans="1:10" ht="36" x14ac:dyDescent="0.25">
      <c r="A217" s="35"/>
      <c r="B217" s="35"/>
      <c r="C217" s="4" t="s">
        <v>39</v>
      </c>
      <c r="D217" s="5"/>
      <c r="E217" s="5"/>
      <c r="F217" s="5"/>
      <c r="G217" s="5"/>
      <c r="H217" s="23"/>
      <c r="I217" s="23"/>
      <c r="J217" s="23"/>
    </row>
    <row r="218" spans="1:10" x14ac:dyDescent="0.25">
      <c r="A218" s="35"/>
      <c r="B218" s="35"/>
      <c r="C218" s="4" t="s">
        <v>40</v>
      </c>
      <c r="D218" s="5"/>
      <c r="E218" s="5"/>
      <c r="F218" s="5"/>
      <c r="G218" s="5"/>
      <c r="H218" s="23"/>
      <c r="I218" s="23"/>
      <c r="J218" s="23"/>
    </row>
    <row r="219" spans="1:10" x14ac:dyDescent="0.25">
      <c r="A219" s="36"/>
      <c r="B219" s="35"/>
      <c r="C219" s="4" t="s">
        <v>85</v>
      </c>
      <c r="D219" s="5"/>
      <c r="E219" s="5"/>
      <c r="F219" s="5"/>
      <c r="G219" s="5"/>
      <c r="H219" s="23"/>
      <c r="I219" s="23"/>
      <c r="J219" s="23"/>
    </row>
    <row r="220" spans="1:10" x14ac:dyDescent="0.25">
      <c r="A220" s="34" t="s">
        <v>133</v>
      </c>
      <c r="B220" s="35"/>
      <c r="C220" s="2" t="s">
        <v>6</v>
      </c>
      <c r="D220" s="3">
        <f>D223+D221</f>
        <v>86278.8</v>
      </c>
      <c r="E220" s="3">
        <f t="shared" ref="E220:G220" si="39">E223+E221</f>
        <v>86278.8</v>
      </c>
      <c r="F220" s="3">
        <f t="shared" si="39"/>
        <v>0</v>
      </c>
      <c r="G220" s="3">
        <f t="shared" si="39"/>
        <v>0</v>
      </c>
      <c r="H220" s="23">
        <f>G220/D220</f>
        <v>0</v>
      </c>
      <c r="I220" s="23">
        <f>G220/E220</f>
        <v>0</v>
      </c>
      <c r="J220" s="23"/>
    </row>
    <row r="221" spans="1:10" x14ac:dyDescent="0.25">
      <c r="A221" s="35"/>
      <c r="B221" s="35"/>
      <c r="C221" s="4" t="s">
        <v>7</v>
      </c>
      <c r="D221" s="5">
        <v>86278.8</v>
      </c>
      <c r="E221" s="5">
        <v>86278.8</v>
      </c>
      <c r="F221" s="5"/>
      <c r="G221" s="5"/>
      <c r="H221" s="23"/>
      <c r="I221" s="23"/>
      <c r="J221" s="23"/>
    </row>
    <row r="222" spans="1:10" ht="24" x14ac:dyDescent="0.25">
      <c r="A222" s="35"/>
      <c r="B222" s="35"/>
      <c r="C222" s="4" t="s">
        <v>37</v>
      </c>
      <c r="D222" s="5"/>
      <c r="E222" s="5"/>
      <c r="F222" s="5"/>
      <c r="G222" s="5"/>
      <c r="H222" s="23"/>
      <c r="I222" s="23"/>
      <c r="J222" s="23"/>
    </row>
    <row r="223" spans="1:10" x14ac:dyDescent="0.25">
      <c r="A223" s="35"/>
      <c r="B223" s="35"/>
      <c r="C223" s="4" t="s">
        <v>84</v>
      </c>
      <c r="D223" s="5"/>
      <c r="E223" s="5"/>
      <c r="F223" s="5"/>
      <c r="G223" s="5"/>
      <c r="H223" s="23"/>
      <c r="I223" s="23"/>
      <c r="J223" s="23"/>
    </row>
    <row r="224" spans="1:10" ht="36" x14ac:dyDescent="0.25">
      <c r="A224" s="35"/>
      <c r="B224" s="35"/>
      <c r="C224" s="4" t="s">
        <v>39</v>
      </c>
      <c r="D224" s="5"/>
      <c r="E224" s="5"/>
      <c r="F224" s="5"/>
      <c r="G224" s="5"/>
      <c r="H224" s="23"/>
      <c r="I224" s="23"/>
      <c r="J224" s="23"/>
    </row>
    <row r="225" spans="1:10" x14ac:dyDescent="0.25">
      <c r="A225" s="35"/>
      <c r="B225" s="35"/>
      <c r="C225" s="4" t="s">
        <v>40</v>
      </c>
      <c r="D225" s="5"/>
      <c r="E225" s="5"/>
      <c r="F225" s="5"/>
      <c r="G225" s="5"/>
      <c r="H225" s="23"/>
      <c r="I225" s="23"/>
      <c r="J225" s="23"/>
    </row>
    <row r="226" spans="1:10" x14ac:dyDescent="0.25">
      <c r="A226" s="36"/>
      <c r="B226" s="35"/>
      <c r="C226" s="4" t="s">
        <v>85</v>
      </c>
      <c r="D226" s="5"/>
      <c r="E226" s="5"/>
      <c r="F226" s="5"/>
      <c r="G226" s="5"/>
      <c r="H226" s="23"/>
      <c r="I226" s="23"/>
      <c r="J226" s="23"/>
    </row>
    <row r="227" spans="1:10" x14ac:dyDescent="0.25">
      <c r="A227" s="34" t="s">
        <v>134</v>
      </c>
      <c r="B227" s="35"/>
      <c r="C227" s="2" t="s">
        <v>6</v>
      </c>
      <c r="D227" s="3">
        <f>D230+D228</f>
        <v>51021.8</v>
      </c>
      <c r="E227" s="3">
        <f t="shared" ref="E227:G227" si="40">E230+E228</f>
        <v>51021.8</v>
      </c>
      <c r="F227" s="3">
        <f t="shared" si="40"/>
        <v>0</v>
      </c>
      <c r="G227" s="3">
        <f t="shared" si="40"/>
        <v>0</v>
      </c>
      <c r="H227" s="23">
        <f>G227/D227</f>
        <v>0</v>
      </c>
      <c r="I227" s="23">
        <f>G227/E227</f>
        <v>0</v>
      </c>
      <c r="J227" s="23"/>
    </row>
    <row r="228" spans="1:10" x14ac:dyDescent="0.25">
      <c r="A228" s="35"/>
      <c r="B228" s="35"/>
      <c r="C228" s="4" t="s">
        <v>7</v>
      </c>
      <c r="D228" s="5">
        <v>51021.8</v>
      </c>
      <c r="E228" s="5">
        <v>51021.8</v>
      </c>
      <c r="F228" s="5"/>
      <c r="G228" s="5"/>
      <c r="H228" s="23"/>
      <c r="I228" s="23"/>
      <c r="J228" s="23"/>
    </row>
    <row r="229" spans="1:10" ht="24" x14ac:dyDescent="0.25">
      <c r="A229" s="35"/>
      <c r="B229" s="35"/>
      <c r="C229" s="4" t="s">
        <v>37</v>
      </c>
      <c r="D229" s="5"/>
      <c r="E229" s="5"/>
      <c r="F229" s="5"/>
      <c r="G229" s="5"/>
      <c r="H229" s="23"/>
      <c r="I229" s="23"/>
      <c r="J229" s="23"/>
    </row>
    <row r="230" spans="1:10" x14ac:dyDescent="0.25">
      <c r="A230" s="35"/>
      <c r="B230" s="35"/>
      <c r="C230" s="4" t="s">
        <v>84</v>
      </c>
      <c r="D230" s="5"/>
      <c r="E230" s="5"/>
      <c r="F230" s="5"/>
      <c r="G230" s="5"/>
      <c r="H230" s="23"/>
      <c r="I230" s="23"/>
      <c r="J230" s="23"/>
    </row>
    <row r="231" spans="1:10" ht="36" x14ac:dyDescent="0.25">
      <c r="A231" s="35"/>
      <c r="B231" s="35"/>
      <c r="C231" s="4" t="s">
        <v>39</v>
      </c>
      <c r="D231" s="5"/>
      <c r="E231" s="5"/>
      <c r="F231" s="5"/>
      <c r="G231" s="5"/>
      <c r="H231" s="23"/>
      <c r="I231" s="23"/>
      <c r="J231" s="23"/>
    </row>
    <row r="232" spans="1:10" x14ac:dyDescent="0.25">
      <c r="A232" s="35"/>
      <c r="B232" s="35"/>
      <c r="C232" s="4" t="s">
        <v>40</v>
      </c>
      <c r="D232" s="5"/>
      <c r="E232" s="5"/>
      <c r="F232" s="5"/>
      <c r="G232" s="5"/>
      <c r="H232" s="23"/>
      <c r="I232" s="23"/>
      <c r="J232" s="23"/>
    </row>
    <row r="233" spans="1:10" x14ac:dyDescent="0.25">
      <c r="A233" s="36"/>
      <c r="B233" s="35"/>
      <c r="C233" s="4" t="s">
        <v>85</v>
      </c>
      <c r="D233" s="5"/>
      <c r="E233" s="5"/>
      <c r="F233" s="5"/>
      <c r="G233" s="5"/>
      <c r="H233" s="23"/>
      <c r="I233" s="23"/>
      <c r="J233" s="23"/>
    </row>
    <row r="234" spans="1:10" x14ac:dyDescent="0.25">
      <c r="A234" s="34" t="s">
        <v>99</v>
      </c>
      <c r="B234" s="35"/>
      <c r="C234" s="2" t="s">
        <v>6</v>
      </c>
      <c r="D234" s="3">
        <f t="shared" ref="D234:G234" si="41">SUM(D235,D237,D239,D240)</f>
        <v>30000</v>
      </c>
      <c r="E234" s="66">
        <f t="shared" si="41"/>
        <v>30000</v>
      </c>
      <c r="F234" s="66">
        <f t="shared" si="41"/>
        <v>30000</v>
      </c>
      <c r="G234" s="3">
        <f t="shared" si="41"/>
        <v>0</v>
      </c>
      <c r="H234" s="23">
        <f>G234/D234</f>
        <v>0</v>
      </c>
      <c r="I234" s="23">
        <f>G234/E234</f>
        <v>0</v>
      </c>
      <c r="J234" s="23">
        <f>G234/F234</f>
        <v>0</v>
      </c>
    </row>
    <row r="235" spans="1:10" x14ac:dyDescent="0.25">
      <c r="A235" s="35"/>
      <c r="B235" s="35"/>
      <c r="C235" s="4" t="s">
        <v>7</v>
      </c>
      <c r="D235" s="5">
        <v>30000</v>
      </c>
      <c r="E235" s="67">
        <v>30000</v>
      </c>
      <c r="F235" s="67">
        <v>30000</v>
      </c>
      <c r="G235" s="5"/>
      <c r="H235" s="23">
        <f>G235/D235</f>
        <v>0</v>
      </c>
      <c r="I235" s="23">
        <f>G235/E235</f>
        <v>0</v>
      </c>
      <c r="J235" s="23">
        <f>G235/F235</f>
        <v>0</v>
      </c>
    </row>
    <row r="236" spans="1:10" ht="24" x14ac:dyDescent="0.25">
      <c r="A236" s="35"/>
      <c r="B236" s="35"/>
      <c r="C236" s="4" t="s">
        <v>37</v>
      </c>
      <c r="D236" s="5"/>
      <c r="E236" s="5"/>
      <c r="F236" s="5"/>
      <c r="G236" s="5"/>
      <c r="H236" s="23"/>
      <c r="I236" s="23"/>
      <c r="J236" s="23"/>
    </row>
    <row r="237" spans="1:10" x14ac:dyDescent="0.25">
      <c r="A237" s="35"/>
      <c r="B237" s="35"/>
      <c r="C237" s="4" t="s">
        <v>84</v>
      </c>
      <c r="D237" s="5"/>
      <c r="E237" s="5"/>
      <c r="F237" s="5"/>
      <c r="G237" s="5"/>
      <c r="H237" s="23"/>
      <c r="I237" s="23"/>
      <c r="J237" s="23"/>
    </row>
    <row r="238" spans="1:10" ht="36" x14ac:dyDescent="0.25">
      <c r="A238" s="35"/>
      <c r="B238" s="35"/>
      <c r="C238" s="4" t="s">
        <v>39</v>
      </c>
      <c r="D238" s="5"/>
      <c r="E238" s="5"/>
      <c r="F238" s="5"/>
      <c r="G238" s="5"/>
      <c r="H238" s="23"/>
      <c r="I238" s="23"/>
      <c r="J238" s="23"/>
    </row>
    <row r="239" spans="1:10" ht="15" customHeight="1" x14ac:dyDescent="0.25">
      <c r="A239" s="35"/>
      <c r="B239" s="35"/>
      <c r="C239" s="4" t="s">
        <v>40</v>
      </c>
      <c r="D239" s="5"/>
      <c r="E239" s="5"/>
      <c r="F239" s="5"/>
      <c r="G239" s="5"/>
      <c r="H239" s="23"/>
      <c r="I239" s="23"/>
      <c r="J239" s="23"/>
    </row>
    <row r="240" spans="1:10" x14ac:dyDescent="0.25">
      <c r="A240" s="36"/>
      <c r="B240" s="36"/>
      <c r="C240" s="4" t="s">
        <v>85</v>
      </c>
      <c r="D240" s="5"/>
      <c r="E240" s="5"/>
      <c r="F240" s="5"/>
      <c r="G240" s="5"/>
      <c r="H240" s="23"/>
      <c r="I240" s="23"/>
      <c r="J240" s="23"/>
    </row>
    <row r="241" spans="1:10" ht="15" customHeight="1" x14ac:dyDescent="0.25">
      <c r="A241" s="34" t="s">
        <v>87</v>
      </c>
      <c r="B241" s="34" t="s">
        <v>138</v>
      </c>
      <c r="C241" s="2" t="s">
        <v>6</v>
      </c>
      <c r="D241" s="3">
        <f>SUM(D242,D244,D246,D247)</f>
        <v>3721302.1</v>
      </c>
      <c r="E241" s="66">
        <f t="shared" ref="E241:G241" si="42">SUM(E242,E244,E246,E247)</f>
        <v>3721302.1</v>
      </c>
      <c r="F241" s="66">
        <f t="shared" si="42"/>
        <v>3204549.0040000002</v>
      </c>
      <c r="G241" s="3">
        <f t="shared" si="42"/>
        <v>1886856.5209999999</v>
      </c>
      <c r="H241" s="23">
        <f>G241/D241</f>
        <v>0.50704201655651659</v>
      </c>
      <c r="I241" s="23">
        <f>G241/E241</f>
        <v>0.50704201655651659</v>
      </c>
      <c r="J241" s="23">
        <f>G241/F241</f>
        <v>0.58880563806163588</v>
      </c>
    </row>
    <row r="242" spans="1:10" ht="17.25" customHeight="1" x14ac:dyDescent="0.25">
      <c r="A242" s="35"/>
      <c r="B242" s="35"/>
      <c r="C242" s="4" t="s">
        <v>7</v>
      </c>
      <c r="D242" s="5">
        <v>3721302.1</v>
      </c>
      <c r="E242" s="5">
        <v>3721302.1</v>
      </c>
      <c r="F242" s="67">
        <v>3204549.0040000002</v>
      </c>
      <c r="G242" s="5">
        <v>1886856.5209999999</v>
      </c>
      <c r="H242" s="23">
        <f>G242/D242</f>
        <v>0.50704201655651659</v>
      </c>
      <c r="I242" s="23">
        <f>G242/E242</f>
        <v>0.50704201655651659</v>
      </c>
      <c r="J242" s="23">
        <f>G242/F242</f>
        <v>0.58880563806163588</v>
      </c>
    </row>
    <row r="243" spans="1:10" ht="24.75" customHeight="1" x14ac:dyDescent="0.25">
      <c r="A243" s="35"/>
      <c r="B243" s="35"/>
      <c r="C243" s="4" t="s">
        <v>37</v>
      </c>
      <c r="D243" s="5"/>
      <c r="E243" s="5"/>
      <c r="F243" s="67"/>
      <c r="G243" s="5"/>
      <c r="H243" s="23"/>
      <c r="I243" s="23"/>
      <c r="J243" s="23"/>
    </row>
    <row r="244" spans="1:10" x14ac:dyDescent="0.25">
      <c r="A244" s="35"/>
      <c r="B244" s="35"/>
      <c r="C244" s="4" t="s">
        <v>84</v>
      </c>
      <c r="D244" s="5"/>
      <c r="E244" s="5"/>
      <c r="F244" s="67"/>
      <c r="G244" s="5"/>
      <c r="H244" s="23"/>
      <c r="I244" s="23"/>
      <c r="J244" s="23"/>
    </row>
    <row r="245" spans="1:10" ht="36" x14ac:dyDescent="0.25">
      <c r="A245" s="35"/>
      <c r="B245" s="35"/>
      <c r="C245" s="4" t="s">
        <v>39</v>
      </c>
      <c r="D245" s="5"/>
      <c r="E245" s="68"/>
      <c r="F245" s="68"/>
      <c r="G245" s="5"/>
      <c r="H245" s="23"/>
      <c r="I245" s="23"/>
      <c r="J245" s="23"/>
    </row>
    <row r="246" spans="1:10" x14ac:dyDescent="0.25">
      <c r="A246" s="35"/>
      <c r="B246" s="35"/>
      <c r="C246" s="4" t="s">
        <v>40</v>
      </c>
      <c r="D246" s="5"/>
      <c r="E246" s="5"/>
      <c r="F246" s="5"/>
      <c r="G246" s="5"/>
      <c r="H246" s="23"/>
      <c r="I246" s="23"/>
      <c r="J246" s="23"/>
    </row>
    <row r="247" spans="1:10" x14ac:dyDescent="0.25">
      <c r="A247" s="36"/>
      <c r="B247" s="36"/>
      <c r="C247" s="4" t="s">
        <v>85</v>
      </c>
      <c r="D247" s="5"/>
      <c r="E247" s="5"/>
      <c r="F247" s="5"/>
      <c r="G247" s="5"/>
      <c r="H247" s="23"/>
      <c r="I247" s="23"/>
      <c r="J247" s="23"/>
    </row>
    <row r="248" spans="1:10" x14ac:dyDescent="0.25">
      <c r="A248" s="34" t="s">
        <v>135</v>
      </c>
      <c r="B248" s="34" t="s">
        <v>138</v>
      </c>
      <c r="C248" s="2" t="s">
        <v>6</v>
      </c>
      <c r="D248" s="3">
        <f t="shared" ref="D248:G248" si="43">SUM(D249,D251,D253,D254)</f>
        <v>870648</v>
      </c>
      <c r="E248" s="3">
        <f t="shared" si="43"/>
        <v>870648</v>
      </c>
      <c r="F248" s="3">
        <f t="shared" si="43"/>
        <v>821363.28300000005</v>
      </c>
      <c r="G248" s="3">
        <f t="shared" si="43"/>
        <v>103583.973</v>
      </c>
      <c r="H248" s="23">
        <f>G248/D248</f>
        <v>0.11897342324337734</v>
      </c>
      <c r="I248" s="23">
        <f>G248/E248</f>
        <v>0.11897342324337734</v>
      </c>
      <c r="J248" s="23">
        <f>G248/F248</f>
        <v>0.12611225159915018</v>
      </c>
    </row>
    <row r="249" spans="1:10" ht="21" customHeight="1" x14ac:dyDescent="0.25">
      <c r="A249" s="35"/>
      <c r="B249" s="35"/>
      <c r="C249" s="4" t="s">
        <v>7</v>
      </c>
      <c r="D249" s="5">
        <v>870648</v>
      </c>
      <c r="E249" s="5">
        <v>870648</v>
      </c>
      <c r="F249" s="5">
        <v>821363.28300000005</v>
      </c>
      <c r="G249" s="67">
        <v>103583.973</v>
      </c>
      <c r="H249" s="23">
        <f>G249/D249</f>
        <v>0.11897342324337734</v>
      </c>
      <c r="I249" s="23">
        <f>G249/E249</f>
        <v>0.11897342324337734</v>
      </c>
      <c r="J249" s="23">
        <f>G249/F249</f>
        <v>0.12611225159915018</v>
      </c>
    </row>
    <row r="250" spans="1:10" ht="26.25" customHeight="1" x14ac:dyDescent="0.25">
      <c r="A250" s="35"/>
      <c r="B250" s="35"/>
      <c r="C250" s="4" t="s">
        <v>37</v>
      </c>
      <c r="D250" s="5"/>
      <c r="E250" s="5"/>
      <c r="F250" s="5"/>
      <c r="G250" s="67"/>
      <c r="H250" s="23"/>
      <c r="I250" s="23"/>
      <c r="J250" s="23"/>
    </row>
    <row r="251" spans="1:10" x14ac:dyDescent="0.25">
      <c r="A251" s="35"/>
      <c r="B251" s="35"/>
      <c r="C251" s="4" t="s">
        <v>84</v>
      </c>
      <c r="D251" s="5"/>
      <c r="E251" s="5"/>
      <c r="F251" s="5"/>
      <c r="G251" s="5"/>
      <c r="H251" s="23"/>
      <c r="I251" s="23"/>
      <c r="J251" s="23"/>
    </row>
    <row r="252" spans="1:10" ht="36" x14ac:dyDescent="0.25">
      <c r="A252" s="35"/>
      <c r="B252" s="35"/>
      <c r="C252" s="4" t="s">
        <v>39</v>
      </c>
      <c r="D252" s="5"/>
      <c r="E252" s="5"/>
      <c r="F252" s="5"/>
      <c r="G252" s="5"/>
      <c r="H252" s="23"/>
      <c r="I252" s="23"/>
      <c r="J252" s="23"/>
    </row>
    <row r="253" spans="1:10" x14ac:dyDescent="0.25">
      <c r="A253" s="35"/>
      <c r="B253" s="35"/>
      <c r="C253" s="4" t="s">
        <v>40</v>
      </c>
      <c r="D253" s="5"/>
      <c r="E253" s="5"/>
      <c r="F253" s="5"/>
      <c r="G253" s="5"/>
      <c r="H253" s="23"/>
      <c r="I253" s="23"/>
      <c r="J253" s="23"/>
    </row>
    <row r="254" spans="1:10" x14ac:dyDescent="0.25">
      <c r="A254" s="36"/>
      <c r="B254" s="36"/>
      <c r="C254" s="4" t="s">
        <v>85</v>
      </c>
      <c r="D254" s="5"/>
      <c r="E254" s="5"/>
      <c r="F254" s="5"/>
      <c r="G254" s="5"/>
      <c r="H254" s="23"/>
      <c r="I254" s="23"/>
      <c r="J254" s="23"/>
    </row>
    <row r="255" spans="1:10" ht="15" customHeight="1" x14ac:dyDescent="0.25">
      <c r="A255" s="34" t="s">
        <v>124</v>
      </c>
      <c r="B255" s="34" t="s">
        <v>141</v>
      </c>
      <c r="C255" s="2" t="s">
        <v>6</v>
      </c>
      <c r="D255" s="3">
        <f t="shared" ref="D255:G255" si="44">SUM(D256,D258,D260,D261)</f>
        <v>258684.6</v>
      </c>
      <c r="E255" s="3">
        <f t="shared" si="44"/>
        <v>258634.6</v>
      </c>
      <c r="F255" s="3">
        <f t="shared" si="44"/>
        <v>258634.6</v>
      </c>
      <c r="G255" s="3">
        <f t="shared" si="44"/>
        <v>25517.485999999997</v>
      </c>
      <c r="H255" s="23">
        <f>G255/D255</f>
        <v>9.8643235816898253E-2</v>
      </c>
      <c r="I255" s="23">
        <f>G255/E255</f>
        <v>9.866230581677779E-2</v>
      </c>
      <c r="J255" s="23">
        <f t="shared" ref="J255:J256" si="45">G255/F255</f>
        <v>9.866230581677779E-2</v>
      </c>
    </row>
    <row r="256" spans="1:10" x14ac:dyDescent="0.25">
      <c r="A256" s="35"/>
      <c r="B256" s="35"/>
      <c r="C256" s="4" t="s">
        <v>7</v>
      </c>
      <c r="D256" s="5">
        <v>258634.6</v>
      </c>
      <c r="E256" s="5">
        <v>258634.6</v>
      </c>
      <c r="F256" s="5">
        <v>258634.6</v>
      </c>
      <c r="G256" s="5">
        <v>8290.3860000000004</v>
      </c>
      <c r="H256" s="23">
        <f>G256/D256</f>
        <v>3.2054435098784154E-2</v>
      </c>
      <c r="I256" s="23">
        <f>G256/E256</f>
        <v>3.2054435098784154E-2</v>
      </c>
      <c r="J256" s="23">
        <f t="shared" si="45"/>
        <v>3.2054435098784154E-2</v>
      </c>
    </row>
    <row r="257" spans="1:11" ht="24" x14ac:dyDescent="0.25">
      <c r="A257" s="35"/>
      <c r="B257" s="35"/>
      <c r="C257" s="4" t="s">
        <v>37</v>
      </c>
      <c r="D257" s="5"/>
      <c r="E257" s="5"/>
      <c r="F257" s="5"/>
      <c r="G257" s="5"/>
      <c r="H257" s="23"/>
      <c r="I257" s="23"/>
      <c r="J257" s="23"/>
    </row>
    <row r="258" spans="1:11" x14ac:dyDescent="0.25">
      <c r="A258" s="35"/>
      <c r="B258" s="35"/>
      <c r="C258" s="4" t="s">
        <v>84</v>
      </c>
      <c r="D258" s="5"/>
      <c r="E258" s="5"/>
      <c r="F258" s="5"/>
      <c r="G258" s="5"/>
      <c r="H258" s="23"/>
      <c r="I258" s="23"/>
      <c r="J258" s="23"/>
    </row>
    <row r="259" spans="1:11" ht="36" x14ac:dyDescent="0.25">
      <c r="A259" s="35"/>
      <c r="B259" s="35"/>
      <c r="C259" s="4" t="s">
        <v>39</v>
      </c>
      <c r="D259" s="5"/>
      <c r="E259" s="5"/>
      <c r="F259" s="5"/>
      <c r="G259" s="5"/>
      <c r="H259" s="23"/>
      <c r="I259" s="23"/>
      <c r="J259" s="23"/>
    </row>
    <row r="260" spans="1:11" x14ac:dyDescent="0.25">
      <c r="A260" s="35"/>
      <c r="B260" s="35"/>
      <c r="C260" s="4" t="s">
        <v>40</v>
      </c>
      <c r="D260" s="5">
        <v>50</v>
      </c>
      <c r="E260" s="5"/>
      <c r="F260" s="5"/>
      <c r="G260" s="5">
        <v>17227.099999999999</v>
      </c>
      <c r="H260" s="23"/>
      <c r="I260" s="23"/>
      <c r="J260" s="23"/>
    </row>
    <row r="261" spans="1:11" x14ac:dyDescent="0.25">
      <c r="A261" s="36"/>
      <c r="B261" s="36"/>
      <c r="C261" s="4" t="s">
        <v>85</v>
      </c>
      <c r="D261" s="5"/>
      <c r="E261" s="5"/>
      <c r="F261" s="5"/>
      <c r="G261" s="5"/>
      <c r="H261" s="23"/>
      <c r="I261" s="23"/>
      <c r="J261" s="23"/>
    </row>
    <row r="262" spans="1:11" ht="18.75" customHeight="1" x14ac:dyDescent="0.25">
      <c r="A262" s="34" t="s">
        <v>136</v>
      </c>
      <c r="B262" s="34" t="s">
        <v>142</v>
      </c>
      <c r="C262" s="2" t="s">
        <v>6</v>
      </c>
      <c r="D262" s="3">
        <f t="shared" ref="D262:G262" si="46">SUM(D263,D265,D267,D268)</f>
        <v>2000199</v>
      </c>
      <c r="E262" s="3">
        <f t="shared" si="46"/>
        <v>1999999</v>
      </c>
      <c r="F262" s="3">
        <f t="shared" si="46"/>
        <v>1999999</v>
      </c>
      <c r="G262" s="3">
        <f t="shared" si="46"/>
        <v>1786682</v>
      </c>
      <c r="H262" s="23">
        <f>G262/D262</f>
        <v>0.8932521214139193</v>
      </c>
      <c r="I262" s="23">
        <f>G262/E262</f>
        <v>0.89334144667072335</v>
      </c>
      <c r="J262" s="23">
        <f>G262/F262</f>
        <v>0.89334144667072335</v>
      </c>
    </row>
    <row r="263" spans="1:11" x14ac:dyDescent="0.25">
      <c r="A263" s="35"/>
      <c r="B263" s="35"/>
      <c r="C263" s="4" t="s">
        <v>7</v>
      </c>
      <c r="D263" s="5">
        <v>999999</v>
      </c>
      <c r="E263" s="5">
        <v>999999</v>
      </c>
      <c r="F263" s="5">
        <v>999999</v>
      </c>
      <c r="G263" s="5">
        <v>786500</v>
      </c>
      <c r="H263" s="23">
        <f t="shared" ref="H263:H264" si="47">G263/D263</f>
        <v>0.78650078650078648</v>
      </c>
      <c r="I263" s="23">
        <f t="shared" ref="I263:I264" si="48">G263/E263</f>
        <v>0.78650078650078648</v>
      </c>
      <c r="J263" s="23">
        <f t="shared" ref="J263:J264" si="49">G263/F263</f>
        <v>0.78650078650078648</v>
      </c>
    </row>
    <row r="264" spans="1:11" ht="24" x14ac:dyDescent="0.25">
      <c r="A264" s="35"/>
      <c r="B264" s="35"/>
      <c r="C264" s="4" t="s">
        <v>37</v>
      </c>
      <c r="D264" s="5">
        <v>999999</v>
      </c>
      <c r="E264" s="5">
        <v>999999</v>
      </c>
      <c r="F264" s="5">
        <v>999999</v>
      </c>
      <c r="G264" s="5">
        <v>786500</v>
      </c>
      <c r="H264" s="23">
        <f t="shared" si="47"/>
        <v>0.78650078650078648</v>
      </c>
      <c r="I264" s="23">
        <f t="shared" si="48"/>
        <v>0.78650078650078648</v>
      </c>
      <c r="J264" s="23">
        <f t="shared" si="49"/>
        <v>0.78650078650078648</v>
      </c>
    </row>
    <row r="265" spans="1:11" x14ac:dyDescent="0.25">
      <c r="A265" s="35"/>
      <c r="B265" s="35"/>
      <c r="C265" s="4" t="s">
        <v>84</v>
      </c>
      <c r="D265" s="5">
        <v>1000000</v>
      </c>
      <c r="E265" s="5">
        <v>1000000</v>
      </c>
      <c r="F265" s="5">
        <v>1000000</v>
      </c>
      <c r="G265" s="5">
        <v>1000000</v>
      </c>
      <c r="H265" s="23">
        <f>G265/D265</f>
        <v>1</v>
      </c>
      <c r="I265" s="23">
        <f>G265/E265</f>
        <v>1</v>
      </c>
      <c r="J265" s="23">
        <f>G265/F265</f>
        <v>1</v>
      </c>
      <c r="K265" s="24"/>
    </row>
    <row r="266" spans="1:11" ht="36" x14ac:dyDescent="0.25">
      <c r="A266" s="35"/>
      <c r="B266" s="35"/>
      <c r="C266" s="4" t="s">
        <v>39</v>
      </c>
      <c r="D266" s="5"/>
      <c r="E266" s="5"/>
      <c r="F266" s="5"/>
      <c r="G266" s="5"/>
      <c r="H266" s="23"/>
      <c r="I266" s="23"/>
      <c r="J266" s="23"/>
    </row>
    <row r="267" spans="1:11" x14ac:dyDescent="0.25">
      <c r="A267" s="35"/>
      <c r="B267" s="35"/>
      <c r="C267" s="4" t="s">
        <v>40</v>
      </c>
      <c r="D267" s="5">
        <v>200</v>
      </c>
      <c r="E267" s="5"/>
      <c r="F267" s="5"/>
      <c r="G267" s="5">
        <v>182</v>
      </c>
      <c r="H267" s="23">
        <f>G267/D267</f>
        <v>0.91</v>
      </c>
      <c r="I267" s="23"/>
      <c r="J267" s="23"/>
    </row>
    <row r="268" spans="1:11" x14ac:dyDescent="0.25">
      <c r="A268" s="36"/>
      <c r="B268" s="36"/>
      <c r="C268" s="4" t="s">
        <v>85</v>
      </c>
      <c r="D268" s="5"/>
      <c r="E268" s="5"/>
      <c r="F268" s="5"/>
      <c r="G268" s="5"/>
      <c r="H268" s="23"/>
      <c r="I268" s="23"/>
      <c r="J268" s="23"/>
    </row>
    <row r="269" spans="1:11" x14ac:dyDescent="0.25">
      <c r="A269" s="34" t="s">
        <v>137</v>
      </c>
      <c r="B269" s="34" t="s">
        <v>140</v>
      </c>
      <c r="C269" s="2" t="s">
        <v>6</v>
      </c>
      <c r="D269" s="3">
        <f t="shared" ref="D269:G269" si="50">SUM(D270,D272,D274,D275)</f>
        <v>120000</v>
      </c>
      <c r="E269" s="3">
        <f t="shared" si="50"/>
        <v>120000</v>
      </c>
      <c r="F269" s="3">
        <f t="shared" si="50"/>
        <v>48057</v>
      </c>
      <c r="G269" s="3">
        <f t="shared" si="50"/>
        <v>32.26</v>
      </c>
      <c r="H269" s="69">
        <f>G269/D269</f>
        <v>2.6883333333333333E-4</v>
      </c>
      <c r="I269" s="69">
        <f>G269/E269</f>
        <v>2.6883333333333333E-4</v>
      </c>
      <c r="J269" s="69">
        <f>G269/F269</f>
        <v>6.7128618099340364E-4</v>
      </c>
    </row>
    <row r="270" spans="1:11" x14ac:dyDescent="0.25">
      <c r="A270" s="35"/>
      <c r="B270" s="35"/>
      <c r="C270" s="4" t="s">
        <v>7</v>
      </c>
      <c r="D270" s="5">
        <v>120000</v>
      </c>
      <c r="E270" s="5">
        <v>120000</v>
      </c>
      <c r="F270" s="5">
        <v>48057</v>
      </c>
      <c r="G270" s="5">
        <v>32.26</v>
      </c>
      <c r="H270" s="69">
        <f>G270/D270</f>
        <v>2.6883333333333333E-4</v>
      </c>
      <c r="I270" s="69">
        <f>G270/E270</f>
        <v>2.6883333333333333E-4</v>
      </c>
      <c r="J270" s="69">
        <f>G270/F270</f>
        <v>6.7128618099340364E-4</v>
      </c>
    </row>
    <row r="271" spans="1:11" ht="24" x14ac:dyDescent="0.25">
      <c r="A271" s="35"/>
      <c r="B271" s="35"/>
      <c r="C271" s="4" t="s">
        <v>37</v>
      </c>
      <c r="D271" s="5"/>
      <c r="E271" s="5"/>
      <c r="F271" s="5"/>
      <c r="G271" s="5"/>
      <c r="H271" s="23"/>
      <c r="I271" s="23"/>
      <c r="J271" s="23"/>
    </row>
    <row r="272" spans="1:11" x14ac:dyDescent="0.25">
      <c r="A272" s="35"/>
      <c r="B272" s="35"/>
      <c r="C272" s="4" t="s">
        <v>84</v>
      </c>
      <c r="D272" s="5"/>
      <c r="E272" s="5"/>
      <c r="F272" s="5"/>
      <c r="G272" s="5"/>
      <c r="H272" s="23"/>
      <c r="I272" s="23"/>
      <c r="J272" s="23"/>
    </row>
    <row r="273" spans="1:10" ht="36" x14ac:dyDescent="0.25">
      <c r="A273" s="35"/>
      <c r="B273" s="35"/>
      <c r="C273" s="4" t="s">
        <v>39</v>
      </c>
      <c r="D273" s="5"/>
      <c r="E273" s="5"/>
      <c r="F273" s="5"/>
      <c r="G273" s="5"/>
      <c r="H273" s="23"/>
      <c r="I273" s="23"/>
      <c r="J273" s="23"/>
    </row>
    <row r="274" spans="1:10" x14ac:dyDescent="0.25">
      <c r="A274" s="35"/>
      <c r="B274" s="35"/>
      <c r="C274" s="4" t="s">
        <v>40</v>
      </c>
      <c r="D274" s="5"/>
      <c r="E274" s="5"/>
      <c r="F274" s="5"/>
      <c r="G274" s="5"/>
      <c r="H274" s="23"/>
      <c r="I274" s="23"/>
      <c r="J274" s="23"/>
    </row>
    <row r="275" spans="1:10" x14ac:dyDescent="0.25">
      <c r="A275" s="36"/>
      <c r="B275" s="36"/>
      <c r="C275" s="4" t="s">
        <v>85</v>
      </c>
      <c r="D275" s="5"/>
      <c r="E275" s="5"/>
      <c r="F275" s="5"/>
      <c r="G275" s="5"/>
      <c r="H275" s="23"/>
      <c r="I275" s="23"/>
      <c r="J275" s="23"/>
    </row>
    <row r="276" spans="1:10" ht="24" customHeight="1" x14ac:dyDescent="0.25">
      <c r="A276" s="28" t="s">
        <v>16</v>
      </c>
      <c r="B276" s="28" t="s">
        <v>94</v>
      </c>
      <c r="C276" s="2" t="s">
        <v>6</v>
      </c>
      <c r="D276" s="3">
        <f>D277+D279+D281+D282</f>
        <v>92588.1</v>
      </c>
      <c r="E276" s="3">
        <f t="shared" ref="E276:G276" si="51">E277+E279+E281+E282</f>
        <v>92588.1</v>
      </c>
      <c r="F276" s="3">
        <f t="shared" si="51"/>
        <v>91045.3</v>
      </c>
      <c r="G276" s="3">
        <f t="shared" si="51"/>
        <v>73137.03</v>
      </c>
      <c r="H276" s="23">
        <f>G276/D276</f>
        <v>0.7899182508335304</v>
      </c>
      <c r="I276" s="23">
        <f>G276/E276</f>
        <v>0.7899182508335304</v>
      </c>
      <c r="J276" s="23">
        <f>G276/F276</f>
        <v>0.80330374000634841</v>
      </c>
    </row>
    <row r="277" spans="1:10" ht="15" customHeight="1" x14ac:dyDescent="0.25">
      <c r="A277" s="28"/>
      <c r="B277" s="28"/>
      <c r="C277" s="4" t="s">
        <v>7</v>
      </c>
      <c r="D277" s="5">
        <f>D284+D291</f>
        <v>92588.1</v>
      </c>
      <c r="E277" s="5">
        <f t="shared" ref="E277:G277" si="52">E284+E291</f>
        <v>92588.1</v>
      </c>
      <c r="F277" s="5">
        <f t="shared" si="52"/>
        <v>91045.3</v>
      </c>
      <c r="G277" s="5">
        <f t="shared" si="52"/>
        <v>73137.03</v>
      </c>
      <c r="H277" s="22">
        <f>G277/D277</f>
        <v>0.7899182508335304</v>
      </c>
      <c r="I277" s="22">
        <f>G277/E277</f>
        <v>0.7899182508335304</v>
      </c>
      <c r="J277" s="23">
        <f>G277/F277</f>
        <v>0.80330374000634841</v>
      </c>
    </row>
    <row r="278" spans="1:10" ht="27" customHeight="1" x14ac:dyDescent="0.25">
      <c r="A278" s="28"/>
      <c r="B278" s="28"/>
      <c r="C278" s="4" t="s">
        <v>37</v>
      </c>
      <c r="D278" s="5"/>
      <c r="E278" s="5"/>
      <c r="F278" s="5"/>
      <c r="G278" s="5"/>
      <c r="H278" s="23"/>
      <c r="I278" s="23"/>
      <c r="J278" s="23"/>
    </row>
    <row r="279" spans="1:10" x14ac:dyDescent="0.25">
      <c r="A279" s="28"/>
      <c r="B279" s="28"/>
      <c r="C279" s="4" t="s">
        <v>84</v>
      </c>
      <c r="D279" s="5"/>
      <c r="E279" s="5"/>
      <c r="F279" s="5"/>
      <c r="G279" s="5"/>
      <c r="H279" s="23"/>
      <c r="I279" s="23"/>
      <c r="J279" s="23"/>
    </row>
    <row r="280" spans="1:10" ht="36" x14ac:dyDescent="0.25">
      <c r="A280" s="28"/>
      <c r="B280" s="28"/>
      <c r="C280" s="4" t="s">
        <v>39</v>
      </c>
      <c r="D280" s="5"/>
      <c r="E280" s="5"/>
      <c r="F280" s="5"/>
      <c r="G280" s="5"/>
      <c r="H280" s="23"/>
      <c r="I280" s="23"/>
      <c r="J280" s="23"/>
    </row>
    <row r="281" spans="1:10" x14ac:dyDescent="0.25">
      <c r="A281" s="28"/>
      <c r="B281" s="28"/>
      <c r="C281" s="4" t="s">
        <v>40</v>
      </c>
      <c r="D281" s="5"/>
      <c r="E281" s="5"/>
      <c r="F281" s="5"/>
      <c r="G281" s="5"/>
      <c r="H281" s="23"/>
      <c r="I281" s="23"/>
      <c r="J281" s="23"/>
    </row>
    <row r="282" spans="1:10" x14ac:dyDescent="0.25">
      <c r="A282" s="28"/>
      <c r="B282" s="28"/>
      <c r="C282" s="4" t="s">
        <v>85</v>
      </c>
      <c r="D282" s="5"/>
      <c r="E282" s="5"/>
      <c r="F282" s="5"/>
      <c r="G282" s="5"/>
      <c r="H282" s="23"/>
      <c r="I282" s="23"/>
      <c r="J282" s="23"/>
    </row>
    <row r="283" spans="1:10" ht="14.25" customHeight="1" x14ac:dyDescent="0.25">
      <c r="A283" s="28" t="s">
        <v>89</v>
      </c>
      <c r="B283" s="28" t="s">
        <v>94</v>
      </c>
      <c r="C283" s="2" t="s">
        <v>6</v>
      </c>
      <c r="D283" s="3">
        <f>SUM(D284,D286,D288,D289)</f>
        <v>83219.600000000006</v>
      </c>
      <c r="E283" s="3">
        <f>SUM(E284,E286,E288,E289)</f>
        <v>83219.600000000006</v>
      </c>
      <c r="F283" s="3">
        <f>SUM(F284,F286,F288,F289)</f>
        <v>81676.800000000003</v>
      </c>
      <c r="G283" s="3">
        <f>SUM(G284,G286,G288,G289)</f>
        <v>64520.03</v>
      </c>
      <c r="H283" s="23">
        <f>G283/D283</f>
        <v>0.77529848737557006</v>
      </c>
      <c r="I283" s="23">
        <f>G283/E283</f>
        <v>0.77529848737557006</v>
      </c>
      <c r="J283" s="23">
        <f>G283/F283</f>
        <v>0.78994316623569971</v>
      </c>
    </row>
    <row r="284" spans="1:10" ht="17.25" customHeight="1" x14ac:dyDescent="0.25">
      <c r="A284" s="28"/>
      <c r="B284" s="28"/>
      <c r="C284" s="4" t="s">
        <v>7</v>
      </c>
      <c r="D284" s="5">
        <v>83219.600000000006</v>
      </c>
      <c r="E284" s="5">
        <v>83219.600000000006</v>
      </c>
      <c r="F284" s="5">
        <v>81676.800000000003</v>
      </c>
      <c r="G284" s="5">
        <v>64520.03</v>
      </c>
      <c r="H284" s="22">
        <f>G284/D284</f>
        <v>0.77529848737557006</v>
      </c>
      <c r="I284" s="22">
        <f>G284/E284</f>
        <v>0.77529848737557006</v>
      </c>
      <c r="J284" s="23">
        <f>G284/F284</f>
        <v>0.78994316623569971</v>
      </c>
    </row>
    <row r="285" spans="1:10" ht="25.5" customHeight="1" x14ac:dyDescent="0.25">
      <c r="A285" s="28"/>
      <c r="B285" s="28"/>
      <c r="C285" s="4" t="s">
        <v>37</v>
      </c>
      <c r="D285" s="5"/>
      <c r="E285" s="5"/>
      <c r="F285" s="5"/>
      <c r="G285" s="5"/>
      <c r="H285" s="22"/>
      <c r="I285" s="22"/>
      <c r="J285" s="23"/>
    </row>
    <row r="286" spans="1:10" x14ac:dyDescent="0.25">
      <c r="A286" s="28"/>
      <c r="B286" s="28"/>
      <c r="C286" s="4" t="s">
        <v>84</v>
      </c>
      <c r="D286" s="5"/>
      <c r="E286" s="5"/>
      <c r="F286" s="5"/>
      <c r="G286" s="5"/>
      <c r="H286" s="22"/>
      <c r="I286" s="22"/>
      <c r="J286" s="23"/>
    </row>
    <row r="287" spans="1:10" ht="36" x14ac:dyDescent="0.25">
      <c r="A287" s="28"/>
      <c r="B287" s="28"/>
      <c r="C287" s="4" t="s">
        <v>39</v>
      </c>
      <c r="D287" s="5"/>
      <c r="E287" s="5"/>
      <c r="F287" s="5"/>
      <c r="G287" s="5"/>
      <c r="H287" s="22"/>
      <c r="I287" s="22"/>
      <c r="J287" s="23"/>
    </row>
    <row r="288" spans="1:10" x14ac:dyDescent="0.25">
      <c r="A288" s="28"/>
      <c r="B288" s="28"/>
      <c r="C288" s="4" t="s">
        <v>40</v>
      </c>
      <c r="D288" s="5"/>
      <c r="E288" s="5"/>
      <c r="F288" s="5"/>
      <c r="G288" s="5"/>
      <c r="H288" s="22"/>
      <c r="I288" s="22"/>
      <c r="J288" s="23"/>
    </row>
    <row r="289" spans="1:10" x14ac:dyDescent="0.25">
      <c r="A289" s="28"/>
      <c r="B289" s="28"/>
      <c r="C289" s="4" t="s">
        <v>85</v>
      </c>
      <c r="D289" s="5"/>
      <c r="E289" s="5"/>
      <c r="F289" s="5"/>
      <c r="G289" s="5"/>
      <c r="H289" s="22"/>
      <c r="I289" s="22"/>
      <c r="J289" s="23"/>
    </row>
    <row r="290" spans="1:10" x14ac:dyDescent="0.25">
      <c r="A290" s="42" t="s">
        <v>88</v>
      </c>
      <c r="B290" s="28" t="s">
        <v>94</v>
      </c>
      <c r="C290" s="2" t="s">
        <v>6</v>
      </c>
      <c r="D290" s="3">
        <f>SUM(D291,D293,D295,D296)</f>
        <v>9368.5</v>
      </c>
      <c r="E290" s="3">
        <f t="shared" ref="E290:G290" si="53">SUM(E291,E293,E295,E296)</f>
        <v>9368.5</v>
      </c>
      <c r="F290" s="3">
        <f t="shared" si="53"/>
        <v>9368.5</v>
      </c>
      <c r="G290" s="3">
        <f t="shared" si="53"/>
        <v>8617</v>
      </c>
      <c r="H290" s="23">
        <v>0</v>
      </c>
      <c r="I290" s="23">
        <f>G290/E290</f>
        <v>0.91978438383946204</v>
      </c>
      <c r="J290" s="23">
        <f>G290/F290</f>
        <v>0.91978438383946204</v>
      </c>
    </row>
    <row r="291" spans="1:10" ht="19.5" customHeight="1" x14ac:dyDescent="0.25">
      <c r="A291" s="42"/>
      <c r="B291" s="28"/>
      <c r="C291" s="4" t="s">
        <v>7</v>
      </c>
      <c r="D291" s="5">
        <v>9368.5</v>
      </c>
      <c r="E291" s="5">
        <v>9368.5</v>
      </c>
      <c r="F291" s="5">
        <v>9368.5</v>
      </c>
      <c r="G291" s="5">
        <v>8617</v>
      </c>
      <c r="H291" s="22">
        <v>0</v>
      </c>
      <c r="I291" s="22">
        <f>G291/E291</f>
        <v>0.91978438383946204</v>
      </c>
      <c r="J291" s="23">
        <f>G291/F291</f>
        <v>0.91978438383946204</v>
      </c>
    </row>
    <row r="292" spans="1:10" ht="26.25" customHeight="1" x14ac:dyDescent="0.25">
      <c r="A292" s="42"/>
      <c r="B292" s="28"/>
      <c r="C292" s="4" t="s">
        <v>37</v>
      </c>
      <c r="D292" s="5"/>
      <c r="E292" s="5"/>
      <c r="F292" s="5"/>
      <c r="G292" s="5"/>
      <c r="H292" s="22"/>
      <c r="I292" s="22"/>
      <c r="J292" s="23"/>
    </row>
    <row r="293" spans="1:10" x14ac:dyDescent="0.25">
      <c r="A293" s="42"/>
      <c r="B293" s="28"/>
      <c r="C293" s="4" t="s">
        <v>84</v>
      </c>
      <c r="D293" s="5"/>
      <c r="E293" s="5"/>
      <c r="F293" s="5"/>
      <c r="G293" s="5"/>
      <c r="H293" s="22"/>
      <c r="I293" s="22"/>
      <c r="J293" s="23"/>
    </row>
    <row r="294" spans="1:10" ht="36" x14ac:dyDescent="0.25">
      <c r="A294" s="42"/>
      <c r="B294" s="28"/>
      <c r="C294" s="4" t="s">
        <v>39</v>
      </c>
      <c r="D294" s="5"/>
      <c r="E294" s="5"/>
      <c r="F294" s="5"/>
      <c r="G294" s="5"/>
      <c r="H294" s="22"/>
      <c r="I294" s="22"/>
      <c r="J294" s="23"/>
    </row>
    <row r="295" spans="1:10" x14ac:dyDescent="0.25">
      <c r="A295" s="42"/>
      <c r="B295" s="28"/>
      <c r="C295" s="4" t="s">
        <v>40</v>
      </c>
      <c r="D295" s="5"/>
      <c r="E295" s="5"/>
      <c r="F295" s="5"/>
      <c r="G295" s="5"/>
      <c r="H295" s="22"/>
      <c r="I295" s="22"/>
      <c r="J295" s="23"/>
    </row>
    <row r="296" spans="1:10" x14ac:dyDescent="0.25">
      <c r="A296" s="42"/>
      <c r="B296" s="28"/>
      <c r="C296" s="4" t="s">
        <v>85</v>
      </c>
      <c r="D296" s="5"/>
      <c r="E296" s="5"/>
      <c r="F296" s="5"/>
      <c r="G296" s="5"/>
      <c r="H296" s="22"/>
      <c r="I296" s="22"/>
      <c r="J296" s="23"/>
    </row>
    <row r="297" spans="1:10" ht="24" customHeight="1" x14ac:dyDescent="0.25">
      <c r="A297" s="28" t="s">
        <v>17</v>
      </c>
      <c r="B297" s="28" t="s">
        <v>97</v>
      </c>
      <c r="C297" s="2" t="s">
        <v>6</v>
      </c>
      <c r="D297" s="3">
        <f>SUM(D298+D300+D302+D303)</f>
        <v>700</v>
      </c>
      <c r="E297" s="3">
        <f t="shared" ref="E297:G297" si="54">SUM(E298+E300+E302+E303)</f>
        <v>0</v>
      </c>
      <c r="F297" s="3"/>
      <c r="G297" s="3">
        <f t="shared" si="54"/>
        <v>550</v>
      </c>
      <c r="H297" s="23">
        <f>G297/D297</f>
        <v>0.7857142857142857</v>
      </c>
      <c r="I297" s="23">
        <v>0</v>
      </c>
      <c r="J297" s="23"/>
    </row>
    <row r="298" spans="1:10" ht="15" customHeight="1" x14ac:dyDescent="0.25">
      <c r="A298" s="28"/>
      <c r="B298" s="28"/>
      <c r="C298" s="4" t="s">
        <v>7</v>
      </c>
      <c r="D298" s="5"/>
      <c r="E298" s="5"/>
      <c r="F298" s="5"/>
      <c r="G298" s="5"/>
      <c r="H298" s="22"/>
      <c r="I298" s="22"/>
      <c r="J298" s="23"/>
    </row>
    <row r="299" spans="1:10" ht="27" customHeight="1" x14ac:dyDescent="0.25">
      <c r="A299" s="28"/>
      <c r="B299" s="28"/>
      <c r="C299" s="4" t="s">
        <v>37</v>
      </c>
      <c r="D299" s="5"/>
      <c r="E299" s="5"/>
      <c r="F299" s="5"/>
      <c r="G299" s="5"/>
      <c r="H299" s="22"/>
      <c r="I299" s="22"/>
      <c r="J299" s="23"/>
    </row>
    <row r="300" spans="1:10" x14ac:dyDescent="0.25">
      <c r="A300" s="28"/>
      <c r="B300" s="28"/>
      <c r="C300" s="4" t="s">
        <v>84</v>
      </c>
      <c r="D300" s="5"/>
      <c r="E300" s="5"/>
      <c r="F300" s="5"/>
      <c r="G300" s="5"/>
      <c r="H300" s="22"/>
      <c r="I300" s="22"/>
      <c r="J300" s="23"/>
    </row>
    <row r="301" spans="1:10" ht="36" x14ac:dyDescent="0.25">
      <c r="A301" s="28"/>
      <c r="B301" s="28"/>
      <c r="C301" s="4" t="s">
        <v>39</v>
      </c>
      <c r="D301" s="5"/>
      <c r="E301" s="5"/>
      <c r="F301" s="5"/>
      <c r="G301" s="5"/>
      <c r="H301" s="22"/>
      <c r="I301" s="22"/>
      <c r="J301" s="23"/>
    </row>
    <row r="302" spans="1:10" x14ac:dyDescent="0.25">
      <c r="A302" s="28"/>
      <c r="B302" s="28"/>
      <c r="C302" s="4" t="s">
        <v>40</v>
      </c>
      <c r="D302" s="5"/>
      <c r="E302" s="5"/>
      <c r="F302" s="5"/>
      <c r="G302" s="5"/>
      <c r="H302" s="22"/>
      <c r="I302" s="22"/>
      <c r="J302" s="23"/>
    </row>
    <row r="303" spans="1:10" x14ac:dyDescent="0.25">
      <c r="A303" s="28"/>
      <c r="B303" s="28"/>
      <c r="C303" s="4" t="s">
        <v>85</v>
      </c>
      <c r="D303" s="5">
        <f t="shared" ref="D303:G303" si="55">SUM(D310,D317)</f>
        <v>700</v>
      </c>
      <c r="E303" s="5">
        <f t="shared" si="55"/>
        <v>0</v>
      </c>
      <c r="F303" s="5"/>
      <c r="G303" s="5">
        <f t="shared" si="55"/>
        <v>550</v>
      </c>
      <c r="H303" s="22">
        <f>G303/D303</f>
        <v>0.7857142857142857</v>
      </c>
      <c r="I303" s="22">
        <v>0</v>
      </c>
      <c r="J303" s="23"/>
    </row>
    <row r="304" spans="1:10" ht="13.5" customHeight="1" x14ac:dyDescent="0.25">
      <c r="A304" s="28" t="s">
        <v>90</v>
      </c>
      <c r="B304" s="28" t="s">
        <v>94</v>
      </c>
      <c r="C304" s="2" t="s">
        <v>6</v>
      </c>
      <c r="D304" s="3">
        <f>SUM(D305,D307,D309,D310)</f>
        <v>700</v>
      </c>
      <c r="E304" s="3">
        <f t="shared" ref="E304:G304" si="56">SUM(E305,E307,E309,E310)</f>
        <v>0</v>
      </c>
      <c r="F304" s="3"/>
      <c r="G304" s="3">
        <f t="shared" si="56"/>
        <v>550</v>
      </c>
      <c r="H304" s="23">
        <f>G304/D304</f>
        <v>0.7857142857142857</v>
      </c>
      <c r="I304" s="23">
        <v>0</v>
      </c>
      <c r="J304" s="23"/>
    </row>
    <row r="305" spans="1:10" ht="17.25" customHeight="1" x14ac:dyDescent="0.25">
      <c r="A305" s="28"/>
      <c r="B305" s="28"/>
      <c r="C305" s="4" t="s">
        <v>7</v>
      </c>
      <c r="D305" s="5"/>
      <c r="E305" s="5"/>
      <c r="F305" s="5"/>
      <c r="G305" s="5"/>
      <c r="H305" s="22"/>
      <c r="I305" s="22"/>
      <c r="J305" s="23"/>
    </row>
    <row r="306" spans="1:10" ht="25.5" customHeight="1" x14ac:dyDescent="0.25">
      <c r="A306" s="28"/>
      <c r="B306" s="28"/>
      <c r="C306" s="4" t="s">
        <v>37</v>
      </c>
      <c r="D306" s="5"/>
      <c r="E306" s="5"/>
      <c r="F306" s="5"/>
      <c r="G306" s="5"/>
      <c r="H306" s="22"/>
      <c r="I306" s="22"/>
      <c r="J306" s="23"/>
    </row>
    <row r="307" spans="1:10" x14ac:dyDescent="0.25">
      <c r="A307" s="28"/>
      <c r="B307" s="28"/>
      <c r="C307" s="4" t="s">
        <v>84</v>
      </c>
      <c r="D307" s="5"/>
      <c r="E307" s="5"/>
      <c r="F307" s="5"/>
      <c r="G307" s="5"/>
      <c r="H307" s="22"/>
      <c r="I307" s="22"/>
      <c r="J307" s="23"/>
    </row>
    <row r="308" spans="1:10" ht="36" x14ac:dyDescent="0.25">
      <c r="A308" s="28"/>
      <c r="B308" s="28"/>
      <c r="C308" s="4" t="s">
        <v>39</v>
      </c>
      <c r="D308" s="5"/>
      <c r="E308" s="5"/>
      <c r="F308" s="5"/>
      <c r="G308" s="5"/>
      <c r="H308" s="22"/>
      <c r="I308" s="22"/>
      <c r="J308" s="23"/>
    </row>
    <row r="309" spans="1:10" x14ac:dyDescent="0.25">
      <c r="A309" s="28"/>
      <c r="B309" s="28"/>
      <c r="C309" s="4" t="s">
        <v>40</v>
      </c>
      <c r="D309" s="5"/>
      <c r="E309" s="5"/>
      <c r="F309" s="5"/>
      <c r="G309" s="5"/>
      <c r="H309" s="22"/>
      <c r="I309" s="22"/>
      <c r="J309" s="23"/>
    </row>
    <row r="310" spans="1:10" x14ac:dyDescent="0.25">
      <c r="A310" s="28"/>
      <c r="B310" s="28"/>
      <c r="C310" s="4" t="s">
        <v>85</v>
      </c>
      <c r="D310" s="5">
        <v>700</v>
      </c>
      <c r="E310" s="5">
        <v>0</v>
      </c>
      <c r="F310" s="5"/>
      <c r="G310" s="5">
        <v>550</v>
      </c>
      <c r="H310" s="22">
        <f>G310/D310</f>
        <v>0.7857142857142857</v>
      </c>
      <c r="I310" s="22">
        <v>0</v>
      </c>
      <c r="J310" s="23"/>
    </row>
    <row r="311" spans="1:10" x14ac:dyDescent="0.25">
      <c r="A311" s="42" t="s">
        <v>91</v>
      </c>
      <c r="B311" s="28" t="s">
        <v>94</v>
      </c>
      <c r="C311" s="2" t="s">
        <v>6</v>
      </c>
      <c r="D311" s="3">
        <f>SUM(D312,D314,D316,D317)</f>
        <v>0</v>
      </c>
      <c r="E311" s="3">
        <f>SUM(E312,E314,E316,E317)</f>
        <v>0</v>
      </c>
      <c r="F311" s="3"/>
      <c r="G311" s="3">
        <v>0</v>
      </c>
      <c r="H311" s="23">
        <v>0</v>
      </c>
      <c r="I311" s="23">
        <v>0</v>
      </c>
      <c r="J311" s="23"/>
    </row>
    <row r="312" spans="1:10" ht="19.5" customHeight="1" x14ac:dyDescent="0.25">
      <c r="A312" s="42"/>
      <c r="B312" s="28"/>
      <c r="C312" s="4" t="s">
        <v>7</v>
      </c>
      <c r="D312" s="5"/>
      <c r="E312" s="5"/>
      <c r="F312" s="5"/>
      <c r="G312" s="5"/>
      <c r="H312" s="22"/>
      <c r="I312" s="22"/>
      <c r="J312" s="23"/>
    </row>
    <row r="313" spans="1:10" ht="26.25" customHeight="1" x14ac:dyDescent="0.25">
      <c r="A313" s="42"/>
      <c r="B313" s="28"/>
      <c r="C313" s="4" t="s">
        <v>37</v>
      </c>
      <c r="D313" s="5"/>
      <c r="E313" s="5"/>
      <c r="F313" s="5"/>
      <c r="G313" s="5"/>
      <c r="H313" s="22"/>
      <c r="I313" s="5"/>
      <c r="J313" s="23"/>
    </row>
    <row r="314" spans="1:10" x14ac:dyDescent="0.25">
      <c r="A314" s="42"/>
      <c r="B314" s="28"/>
      <c r="C314" s="4" t="s">
        <v>84</v>
      </c>
      <c r="D314" s="5"/>
      <c r="E314" s="5"/>
      <c r="F314" s="5"/>
      <c r="G314" s="5"/>
      <c r="H314" s="22"/>
      <c r="I314" s="5"/>
      <c r="J314" s="23"/>
    </row>
    <row r="315" spans="1:10" ht="36" x14ac:dyDescent="0.25">
      <c r="A315" s="42"/>
      <c r="B315" s="28"/>
      <c r="C315" s="4" t="s">
        <v>39</v>
      </c>
      <c r="D315" s="5"/>
      <c r="E315" s="5"/>
      <c r="F315" s="5"/>
      <c r="G315" s="5"/>
      <c r="H315" s="22"/>
      <c r="I315" s="5"/>
      <c r="J315" s="23"/>
    </row>
    <row r="316" spans="1:10" x14ac:dyDescent="0.25">
      <c r="A316" s="42"/>
      <c r="B316" s="28"/>
      <c r="C316" s="4" t="s">
        <v>40</v>
      </c>
      <c r="D316" s="5"/>
      <c r="E316" s="5"/>
      <c r="F316" s="5"/>
      <c r="G316" s="5"/>
      <c r="H316" s="22"/>
      <c r="I316" s="5"/>
      <c r="J316" s="23"/>
    </row>
    <row r="317" spans="1:10" x14ac:dyDescent="0.25">
      <c r="A317" s="42"/>
      <c r="B317" s="28"/>
      <c r="C317" s="4" t="s">
        <v>85</v>
      </c>
      <c r="D317" s="5"/>
      <c r="E317" s="5"/>
      <c r="F317" s="5"/>
      <c r="G317" s="5"/>
      <c r="H317" s="22"/>
      <c r="I317" s="5"/>
      <c r="J317" s="23"/>
    </row>
    <row r="318" spans="1:10" ht="24" customHeight="1" x14ac:dyDescent="0.25">
      <c r="A318" s="34" t="s">
        <v>104</v>
      </c>
      <c r="B318" s="31" t="s">
        <v>105</v>
      </c>
      <c r="C318" s="2" t="s">
        <v>6</v>
      </c>
      <c r="D318" s="3">
        <f>SUM(D319,D321,D323,D324)</f>
        <v>118110</v>
      </c>
      <c r="E318" s="3">
        <f t="shared" ref="E318:G318" si="57">SUM(E319,E321,E323,E324)</f>
        <v>0</v>
      </c>
      <c r="F318" s="3"/>
      <c r="G318" s="3">
        <f t="shared" si="57"/>
        <v>50210</v>
      </c>
      <c r="H318" s="23">
        <f>G318/D318</f>
        <v>0.42511218355770047</v>
      </c>
      <c r="I318" s="23">
        <v>0</v>
      </c>
      <c r="J318" s="23"/>
    </row>
    <row r="319" spans="1:10" ht="15" customHeight="1" x14ac:dyDescent="0.25">
      <c r="A319" s="35"/>
      <c r="B319" s="32"/>
      <c r="C319" s="4" t="s">
        <v>7</v>
      </c>
      <c r="D319" s="5"/>
      <c r="E319" s="5"/>
      <c r="F319" s="5"/>
      <c r="G319" s="5"/>
      <c r="H319" s="22"/>
      <c r="I319" s="22"/>
      <c r="J319" s="23"/>
    </row>
    <row r="320" spans="1:10" ht="27" customHeight="1" x14ac:dyDescent="0.25">
      <c r="A320" s="35"/>
      <c r="B320" s="32"/>
      <c r="C320" s="4" t="s">
        <v>37</v>
      </c>
      <c r="D320" s="5"/>
      <c r="E320" s="5"/>
      <c r="F320" s="5"/>
      <c r="G320" s="5"/>
      <c r="H320" s="22"/>
      <c r="I320" s="22"/>
      <c r="J320" s="23"/>
    </row>
    <row r="321" spans="1:10" x14ac:dyDescent="0.25">
      <c r="A321" s="35"/>
      <c r="B321" s="32"/>
      <c r="C321" s="4" t="s">
        <v>84</v>
      </c>
      <c r="D321" s="5"/>
      <c r="E321" s="5"/>
      <c r="F321" s="5"/>
      <c r="G321" s="5"/>
      <c r="H321" s="22"/>
      <c r="I321" s="22"/>
      <c r="J321" s="23"/>
    </row>
    <row r="322" spans="1:10" ht="36" x14ac:dyDescent="0.25">
      <c r="A322" s="35"/>
      <c r="B322" s="32"/>
      <c r="C322" s="4" t="s">
        <v>39</v>
      </c>
      <c r="D322" s="5"/>
      <c r="E322" s="5"/>
      <c r="F322" s="5"/>
      <c r="G322" s="5"/>
      <c r="H322" s="22"/>
      <c r="I322" s="22"/>
      <c r="J322" s="23"/>
    </row>
    <row r="323" spans="1:10" x14ac:dyDescent="0.25">
      <c r="A323" s="35"/>
      <c r="B323" s="32"/>
      <c r="C323" s="4" t="s">
        <v>40</v>
      </c>
      <c r="D323" s="5"/>
      <c r="E323" s="5"/>
      <c r="F323" s="5"/>
      <c r="G323" s="5"/>
      <c r="H323" s="22"/>
      <c r="I323" s="22"/>
      <c r="J323" s="23"/>
    </row>
    <row r="324" spans="1:10" x14ac:dyDescent="0.25">
      <c r="A324" s="35"/>
      <c r="B324" s="33"/>
      <c r="C324" s="4" t="s">
        <v>85</v>
      </c>
      <c r="D324" s="5">
        <f t="shared" ref="D324:G324" si="58">SUM(D332+D339+D346)</f>
        <v>118110</v>
      </c>
      <c r="E324" s="5">
        <f t="shared" si="58"/>
        <v>0</v>
      </c>
      <c r="F324" s="5"/>
      <c r="G324" s="5">
        <f t="shared" si="58"/>
        <v>50210</v>
      </c>
      <c r="H324" s="22">
        <f>G324/D324</f>
        <v>0.42511218355770047</v>
      </c>
      <c r="I324" s="22">
        <v>0</v>
      </c>
      <c r="J324" s="23"/>
    </row>
    <row r="325" spans="1:10" x14ac:dyDescent="0.25">
      <c r="A325" s="35"/>
      <c r="B325" s="43" t="s">
        <v>8</v>
      </c>
      <c r="C325" s="44"/>
      <c r="D325" s="44"/>
      <c r="E325" s="44"/>
      <c r="F325" s="44"/>
      <c r="G325" s="44"/>
      <c r="H325" s="44"/>
      <c r="I325" s="44"/>
      <c r="J325" s="23"/>
    </row>
    <row r="326" spans="1:10" x14ac:dyDescent="0.25">
      <c r="A326" s="35"/>
      <c r="B326" s="42" t="s">
        <v>93</v>
      </c>
      <c r="C326" s="2" t="s">
        <v>6</v>
      </c>
      <c r="D326" s="3">
        <f>SUM(D327,D329,D331,D332)</f>
        <v>38000</v>
      </c>
      <c r="E326" s="3">
        <f t="shared" ref="E326:G326" si="59">SUM(E327,E329,E331,E332)</f>
        <v>0</v>
      </c>
      <c r="F326" s="3"/>
      <c r="G326" s="3">
        <f t="shared" si="59"/>
        <v>35000</v>
      </c>
      <c r="H326" s="23">
        <f>G326/D326</f>
        <v>0.92105263157894735</v>
      </c>
      <c r="I326" s="23">
        <v>0</v>
      </c>
      <c r="J326" s="23"/>
    </row>
    <row r="327" spans="1:10" x14ac:dyDescent="0.25">
      <c r="A327" s="35"/>
      <c r="B327" s="28"/>
      <c r="C327" s="4" t="s">
        <v>7</v>
      </c>
      <c r="D327" s="5"/>
      <c r="E327" s="5"/>
      <c r="F327" s="5"/>
      <c r="G327" s="5"/>
      <c r="H327" s="22"/>
      <c r="I327" s="22"/>
      <c r="J327" s="23"/>
    </row>
    <row r="328" spans="1:10" ht="24" x14ac:dyDescent="0.25">
      <c r="A328" s="35"/>
      <c r="B328" s="28"/>
      <c r="C328" s="4" t="s">
        <v>37</v>
      </c>
      <c r="D328" s="5"/>
      <c r="E328" s="5"/>
      <c r="F328" s="5"/>
      <c r="G328" s="5"/>
      <c r="H328" s="22"/>
      <c r="I328" s="22"/>
      <c r="J328" s="23"/>
    </row>
    <row r="329" spans="1:10" x14ac:dyDescent="0.25">
      <c r="A329" s="35"/>
      <c r="B329" s="28"/>
      <c r="C329" s="4" t="s">
        <v>84</v>
      </c>
      <c r="D329" s="5"/>
      <c r="E329" s="5"/>
      <c r="F329" s="5"/>
      <c r="G329" s="5"/>
      <c r="H329" s="22"/>
      <c r="I329" s="22"/>
      <c r="J329" s="23"/>
    </row>
    <row r="330" spans="1:10" ht="36" x14ac:dyDescent="0.25">
      <c r="A330" s="35"/>
      <c r="B330" s="28"/>
      <c r="C330" s="4" t="s">
        <v>39</v>
      </c>
      <c r="D330" s="5"/>
      <c r="E330" s="5"/>
      <c r="F330" s="5"/>
      <c r="G330" s="5"/>
      <c r="H330" s="22"/>
      <c r="I330" s="22"/>
      <c r="J330" s="23"/>
    </row>
    <row r="331" spans="1:10" x14ac:dyDescent="0.25">
      <c r="A331" s="35"/>
      <c r="B331" s="28"/>
      <c r="C331" s="4" t="s">
        <v>40</v>
      </c>
      <c r="D331" s="5"/>
      <c r="E331" s="5"/>
      <c r="F331" s="5"/>
      <c r="G331" s="5"/>
      <c r="H331" s="22"/>
      <c r="I331" s="22"/>
      <c r="J331" s="23"/>
    </row>
    <row r="332" spans="1:10" x14ac:dyDescent="0.25">
      <c r="A332" s="35"/>
      <c r="B332" s="28"/>
      <c r="C332" s="4" t="s">
        <v>85</v>
      </c>
      <c r="D332" s="5">
        <f>D353+D374</f>
        <v>38000</v>
      </c>
      <c r="E332" s="5">
        <f t="shared" ref="E332:G332" si="60">E353+E374</f>
        <v>0</v>
      </c>
      <c r="F332" s="5"/>
      <c r="G332" s="5">
        <f t="shared" si="60"/>
        <v>35000</v>
      </c>
      <c r="H332" s="22">
        <f>G332/D332</f>
        <v>0.92105263157894735</v>
      </c>
      <c r="I332" s="22">
        <v>0</v>
      </c>
      <c r="J332" s="23"/>
    </row>
    <row r="333" spans="1:10" x14ac:dyDescent="0.25">
      <c r="A333" s="35"/>
      <c r="B333" s="28" t="s">
        <v>106</v>
      </c>
      <c r="C333" s="2" t="s">
        <v>6</v>
      </c>
      <c r="D333" s="3">
        <f>SUM(D334,D336,D338,D339)</f>
        <v>80000</v>
      </c>
      <c r="E333" s="3">
        <f t="shared" ref="E333:G333" si="61">SUM(E334,E336,E338,E339)</f>
        <v>0</v>
      </c>
      <c r="F333" s="3"/>
      <c r="G333" s="3">
        <f t="shared" si="61"/>
        <v>15210</v>
      </c>
      <c r="H333" s="23">
        <v>0</v>
      </c>
      <c r="I333" s="23">
        <v>0</v>
      </c>
      <c r="J333" s="23"/>
    </row>
    <row r="334" spans="1:10" x14ac:dyDescent="0.25">
      <c r="A334" s="35"/>
      <c r="B334" s="28"/>
      <c r="C334" s="4" t="s">
        <v>7</v>
      </c>
      <c r="D334" s="5"/>
      <c r="E334" s="5"/>
      <c r="F334" s="5"/>
      <c r="G334" s="5"/>
      <c r="H334" s="22"/>
      <c r="I334" s="22"/>
      <c r="J334" s="23"/>
    </row>
    <row r="335" spans="1:10" ht="24" x14ac:dyDescent="0.25">
      <c r="A335" s="35"/>
      <c r="B335" s="28"/>
      <c r="C335" s="4" t="s">
        <v>37</v>
      </c>
      <c r="D335" s="5"/>
      <c r="E335" s="5"/>
      <c r="F335" s="5"/>
      <c r="G335" s="5"/>
      <c r="H335" s="22"/>
      <c r="I335" s="22"/>
      <c r="J335" s="23"/>
    </row>
    <row r="336" spans="1:10" x14ac:dyDescent="0.25">
      <c r="A336" s="35"/>
      <c r="B336" s="28"/>
      <c r="C336" s="4" t="s">
        <v>84</v>
      </c>
      <c r="D336" s="5"/>
      <c r="E336" s="5"/>
      <c r="F336" s="5"/>
      <c r="G336" s="5"/>
      <c r="H336" s="22"/>
      <c r="I336" s="22"/>
      <c r="J336" s="23"/>
    </row>
    <row r="337" spans="1:10" ht="36" x14ac:dyDescent="0.25">
      <c r="A337" s="35"/>
      <c r="B337" s="28"/>
      <c r="C337" s="4" t="s">
        <v>39</v>
      </c>
      <c r="D337" s="5"/>
      <c r="E337" s="5"/>
      <c r="F337" s="5"/>
      <c r="G337" s="5"/>
      <c r="H337" s="22"/>
      <c r="I337" s="22"/>
      <c r="J337" s="23"/>
    </row>
    <row r="338" spans="1:10" x14ac:dyDescent="0.25">
      <c r="A338" s="35"/>
      <c r="B338" s="28"/>
      <c r="C338" s="4" t="s">
        <v>40</v>
      </c>
      <c r="D338" s="5"/>
      <c r="E338" s="5"/>
      <c r="F338" s="5"/>
      <c r="G338" s="5"/>
      <c r="H338" s="22"/>
      <c r="I338" s="22"/>
      <c r="J338" s="23"/>
    </row>
    <row r="339" spans="1:10" x14ac:dyDescent="0.25">
      <c r="A339" s="35"/>
      <c r="B339" s="28"/>
      <c r="C339" s="4" t="s">
        <v>85</v>
      </c>
      <c r="D339" s="5">
        <f t="shared" ref="D339:G339" si="62">D360</f>
        <v>80000</v>
      </c>
      <c r="E339" s="5">
        <f t="shared" si="62"/>
        <v>0</v>
      </c>
      <c r="F339" s="5"/>
      <c r="G339" s="5">
        <f t="shared" si="62"/>
        <v>15210</v>
      </c>
      <c r="H339" s="22">
        <v>0</v>
      </c>
      <c r="I339" s="22">
        <v>0</v>
      </c>
      <c r="J339" s="23"/>
    </row>
    <row r="340" spans="1:10" x14ac:dyDescent="0.25">
      <c r="A340" s="35"/>
      <c r="B340" s="28" t="s">
        <v>107</v>
      </c>
      <c r="C340" s="2" t="s">
        <v>6</v>
      </c>
      <c r="D340" s="3">
        <f>D341+D343+D345+D346</f>
        <v>110</v>
      </c>
      <c r="E340" s="3">
        <f t="shared" ref="E340:G340" si="63">E341+E343+E345+E346</f>
        <v>0</v>
      </c>
      <c r="F340" s="3"/>
      <c r="G340" s="3">
        <f t="shared" si="63"/>
        <v>0</v>
      </c>
      <c r="H340" s="23">
        <f>G340/D340</f>
        <v>0</v>
      </c>
      <c r="I340" s="23">
        <v>0</v>
      </c>
      <c r="J340" s="23"/>
    </row>
    <row r="341" spans="1:10" x14ac:dyDescent="0.25">
      <c r="A341" s="35"/>
      <c r="B341" s="28"/>
      <c r="C341" s="4" t="s">
        <v>7</v>
      </c>
      <c r="D341" s="5"/>
      <c r="E341" s="5"/>
      <c r="F341" s="5"/>
      <c r="G341" s="5"/>
      <c r="H341" s="22"/>
      <c r="I341" s="22"/>
      <c r="J341" s="23"/>
    </row>
    <row r="342" spans="1:10" ht="24" x14ac:dyDescent="0.25">
      <c r="A342" s="35"/>
      <c r="B342" s="28"/>
      <c r="C342" s="4" t="s">
        <v>37</v>
      </c>
      <c r="D342" s="5"/>
      <c r="E342" s="5"/>
      <c r="F342" s="5"/>
      <c r="G342" s="5"/>
      <c r="H342" s="22"/>
      <c r="I342" s="22"/>
      <c r="J342" s="23"/>
    </row>
    <row r="343" spans="1:10" x14ac:dyDescent="0.25">
      <c r="A343" s="35"/>
      <c r="B343" s="28"/>
      <c r="C343" s="4" t="s">
        <v>84</v>
      </c>
      <c r="D343" s="5"/>
      <c r="E343" s="5"/>
      <c r="F343" s="5"/>
      <c r="G343" s="5"/>
      <c r="H343" s="22"/>
      <c r="I343" s="22"/>
      <c r="J343" s="23"/>
    </row>
    <row r="344" spans="1:10" ht="36" x14ac:dyDescent="0.25">
      <c r="A344" s="35"/>
      <c r="B344" s="28"/>
      <c r="C344" s="4" t="s">
        <v>39</v>
      </c>
      <c r="D344" s="5"/>
      <c r="E344" s="5"/>
      <c r="F344" s="5"/>
      <c r="G344" s="5"/>
      <c r="H344" s="22"/>
      <c r="I344" s="22"/>
      <c r="J344" s="23"/>
    </row>
    <row r="345" spans="1:10" x14ac:dyDescent="0.25">
      <c r="A345" s="35"/>
      <c r="B345" s="28"/>
      <c r="C345" s="4" t="s">
        <v>40</v>
      </c>
      <c r="D345" s="5"/>
      <c r="E345" s="5"/>
      <c r="F345" s="5"/>
      <c r="G345" s="5"/>
      <c r="H345" s="22"/>
      <c r="I345" s="22"/>
      <c r="J345" s="23"/>
    </row>
    <row r="346" spans="1:10" x14ac:dyDescent="0.25">
      <c r="A346" s="36"/>
      <c r="B346" s="28"/>
      <c r="C346" s="4" t="s">
        <v>85</v>
      </c>
      <c r="D346" s="5">
        <f t="shared" ref="D346:G346" si="64">D367</f>
        <v>110</v>
      </c>
      <c r="E346" s="5">
        <f t="shared" si="64"/>
        <v>0</v>
      </c>
      <c r="F346" s="5"/>
      <c r="G346" s="5">
        <f t="shared" si="64"/>
        <v>0</v>
      </c>
      <c r="H346" s="22">
        <f>G346/D346</f>
        <v>0</v>
      </c>
      <c r="I346" s="22">
        <v>0</v>
      </c>
      <c r="J346" s="23"/>
    </row>
    <row r="347" spans="1:10" ht="13.5" customHeight="1" x14ac:dyDescent="0.25">
      <c r="A347" s="28" t="s">
        <v>108</v>
      </c>
      <c r="B347" s="28" t="s">
        <v>94</v>
      </c>
      <c r="C347" s="2" t="s">
        <v>6</v>
      </c>
      <c r="D347" s="3">
        <f>SUM(D348,D350,D352,D353)</f>
        <v>34000</v>
      </c>
      <c r="E347" s="3">
        <f t="shared" ref="E347:G347" si="65">SUM(E348,E350,E352,E353)</f>
        <v>0</v>
      </c>
      <c r="F347" s="3"/>
      <c r="G347" s="3">
        <f t="shared" si="65"/>
        <v>35000</v>
      </c>
      <c r="H347" s="23">
        <f>G347/D347</f>
        <v>1.0294117647058822</v>
      </c>
      <c r="I347" s="23">
        <v>0</v>
      </c>
      <c r="J347" s="23"/>
    </row>
    <row r="348" spans="1:10" ht="17.25" customHeight="1" x14ac:dyDescent="0.25">
      <c r="A348" s="28"/>
      <c r="B348" s="28"/>
      <c r="C348" s="4" t="s">
        <v>7</v>
      </c>
      <c r="D348" s="5"/>
      <c r="E348" s="5"/>
      <c r="F348" s="5"/>
      <c r="G348" s="5"/>
      <c r="H348" s="22"/>
      <c r="I348" s="22"/>
      <c r="J348" s="23"/>
    </row>
    <row r="349" spans="1:10" ht="25.5" customHeight="1" x14ac:dyDescent="0.25">
      <c r="A349" s="28"/>
      <c r="B349" s="28"/>
      <c r="C349" s="4" t="s">
        <v>37</v>
      </c>
      <c r="D349" s="5"/>
      <c r="E349" s="5"/>
      <c r="F349" s="5"/>
      <c r="G349" s="5"/>
      <c r="H349" s="22"/>
      <c r="I349" s="22"/>
      <c r="J349" s="23"/>
    </row>
    <row r="350" spans="1:10" x14ac:dyDescent="0.25">
      <c r="A350" s="28"/>
      <c r="B350" s="28"/>
      <c r="C350" s="4" t="s">
        <v>84</v>
      </c>
      <c r="D350" s="5"/>
      <c r="E350" s="5"/>
      <c r="F350" s="5"/>
      <c r="G350" s="5"/>
      <c r="H350" s="22"/>
      <c r="I350" s="22"/>
      <c r="J350" s="23"/>
    </row>
    <row r="351" spans="1:10" ht="36" x14ac:dyDescent="0.25">
      <c r="A351" s="28"/>
      <c r="B351" s="28"/>
      <c r="C351" s="4" t="s">
        <v>39</v>
      </c>
      <c r="D351" s="5"/>
      <c r="E351" s="5"/>
      <c r="F351" s="5"/>
      <c r="G351" s="5"/>
      <c r="H351" s="22"/>
      <c r="I351" s="22"/>
      <c r="J351" s="23"/>
    </row>
    <row r="352" spans="1:10" x14ac:dyDescent="0.25">
      <c r="A352" s="28"/>
      <c r="B352" s="28"/>
      <c r="C352" s="4" t="s">
        <v>40</v>
      </c>
      <c r="D352" s="5"/>
      <c r="E352" s="5"/>
      <c r="F352" s="5"/>
      <c r="G352" s="5"/>
      <c r="H352" s="22"/>
      <c r="I352" s="22"/>
      <c r="J352" s="23"/>
    </row>
    <row r="353" spans="1:10" x14ac:dyDescent="0.25">
      <c r="A353" s="28"/>
      <c r="B353" s="28"/>
      <c r="C353" s="4" t="s">
        <v>85</v>
      </c>
      <c r="D353" s="5">
        <v>34000</v>
      </c>
      <c r="E353" s="5">
        <v>0</v>
      </c>
      <c r="F353" s="5">
        <v>0</v>
      </c>
      <c r="G353" s="5">
        <v>35000</v>
      </c>
      <c r="H353" s="22">
        <f>G353/D353</f>
        <v>1.0294117647058822</v>
      </c>
      <c r="I353" s="22">
        <v>0</v>
      </c>
      <c r="J353" s="22"/>
    </row>
    <row r="354" spans="1:10" ht="13.5" customHeight="1" x14ac:dyDescent="0.25">
      <c r="A354" s="28" t="s">
        <v>109</v>
      </c>
      <c r="B354" s="28" t="s">
        <v>110</v>
      </c>
      <c r="C354" s="2" t="s">
        <v>6</v>
      </c>
      <c r="D354" s="3">
        <f>SUM(D355,D357,D359,D360)</f>
        <v>80000</v>
      </c>
      <c r="E354" s="3">
        <f t="shared" ref="E354:G354" si="66">SUM(E355,E357,E359,E360)</f>
        <v>0</v>
      </c>
      <c r="F354" s="3"/>
      <c r="G354" s="3">
        <f t="shared" si="66"/>
        <v>15210</v>
      </c>
      <c r="H354" s="23">
        <f>G354/D354</f>
        <v>0.19012499999999999</v>
      </c>
      <c r="I354" s="23">
        <v>0</v>
      </c>
      <c r="J354" s="23"/>
    </row>
    <row r="355" spans="1:10" ht="17.25" customHeight="1" x14ac:dyDescent="0.25">
      <c r="A355" s="28"/>
      <c r="B355" s="28"/>
      <c r="C355" s="4" t="s">
        <v>7</v>
      </c>
      <c r="D355" s="5"/>
      <c r="E355" s="5"/>
      <c r="F355" s="5"/>
      <c r="G355" s="5"/>
      <c r="H355" s="22"/>
      <c r="I355" s="22"/>
      <c r="J355" s="23"/>
    </row>
    <row r="356" spans="1:10" ht="25.5" customHeight="1" x14ac:dyDescent="0.25">
      <c r="A356" s="28"/>
      <c r="B356" s="28"/>
      <c r="C356" s="4" t="s">
        <v>37</v>
      </c>
      <c r="D356" s="5"/>
      <c r="E356" s="5"/>
      <c r="F356" s="5"/>
      <c r="G356" s="5"/>
      <c r="H356" s="22"/>
      <c r="I356" s="22"/>
      <c r="J356" s="23"/>
    </row>
    <row r="357" spans="1:10" x14ac:dyDescent="0.25">
      <c r="A357" s="28"/>
      <c r="B357" s="28"/>
      <c r="C357" s="4" t="s">
        <v>84</v>
      </c>
      <c r="D357" s="5"/>
      <c r="E357" s="5"/>
      <c r="F357" s="5"/>
      <c r="G357" s="5"/>
      <c r="H357" s="22"/>
      <c r="I357" s="22"/>
      <c r="J357" s="23"/>
    </row>
    <row r="358" spans="1:10" ht="36" x14ac:dyDescent="0.25">
      <c r="A358" s="28"/>
      <c r="B358" s="28"/>
      <c r="C358" s="4" t="s">
        <v>39</v>
      </c>
      <c r="D358" s="5"/>
      <c r="E358" s="5"/>
      <c r="F358" s="5"/>
      <c r="G358" s="5"/>
      <c r="H358" s="22"/>
      <c r="I358" s="22"/>
      <c r="J358" s="23"/>
    </row>
    <row r="359" spans="1:10" x14ac:dyDescent="0.25">
      <c r="A359" s="28"/>
      <c r="B359" s="28"/>
      <c r="C359" s="4" t="s">
        <v>40</v>
      </c>
      <c r="D359" s="5"/>
      <c r="E359" s="5"/>
      <c r="F359" s="5"/>
      <c r="G359" s="5"/>
      <c r="H359" s="22"/>
      <c r="I359" s="22"/>
      <c r="J359" s="23"/>
    </row>
    <row r="360" spans="1:10" x14ac:dyDescent="0.25">
      <c r="A360" s="28"/>
      <c r="B360" s="28"/>
      <c r="C360" s="4" t="s">
        <v>85</v>
      </c>
      <c r="D360" s="5">
        <v>80000</v>
      </c>
      <c r="E360" s="5">
        <v>0</v>
      </c>
      <c r="F360" s="5"/>
      <c r="G360" s="5">
        <v>15210</v>
      </c>
      <c r="H360" s="22">
        <f>G360/D360</f>
        <v>0.19012499999999999</v>
      </c>
      <c r="I360" s="22">
        <v>0</v>
      </c>
      <c r="J360" s="23"/>
    </row>
    <row r="361" spans="1:10" ht="13.5" customHeight="1" x14ac:dyDescent="0.25">
      <c r="A361" s="28" t="s">
        <v>111</v>
      </c>
      <c r="B361" s="28" t="s">
        <v>107</v>
      </c>
      <c r="C361" s="2" t="s">
        <v>6</v>
      </c>
      <c r="D361" s="3">
        <f>SUM(D362,D364,D366,D367)</f>
        <v>110</v>
      </c>
      <c r="E361" s="3">
        <f t="shared" ref="E361:G361" si="67">SUM(E362,E364,E366,E367)</f>
        <v>0</v>
      </c>
      <c r="F361" s="3"/>
      <c r="G361" s="3">
        <f t="shared" si="67"/>
        <v>0</v>
      </c>
      <c r="H361" s="23">
        <f>G361/D361</f>
        <v>0</v>
      </c>
      <c r="I361" s="23">
        <v>0</v>
      </c>
      <c r="J361" s="23"/>
    </row>
    <row r="362" spans="1:10" ht="17.25" customHeight="1" x14ac:dyDescent="0.25">
      <c r="A362" s="28"/>
      <c r="B362" s="28"/>
      <c r="C362" s="4" t="s">
        <v>7</v>
      </c>
      <c r="D362" s="5"/>
      <c r="E362" s="5"/>
      <c r="F362" s="5"/>
      <c r="G362" s="5"/>
      <c r="H362" s="22"/>
      <c r="I362" s="22"/>
      <c r="J362" s="23"/>
    </row>
    <row r="363" spans="1:10" ht="25.5" customHeight="1" x14ac:dyDescent="0.25">
      <c r="A363" s="28"/>
      <c r="B363" s="28"/>
      <c r="C363" s="4" t="s">
        <v>37</v>
      </c>
      <c r="D363" s="5"/>
      <c r="E363" s="5"/>
      <c r="F363" s="5"/>
      <c r="G363" s="5"/>
      <c r="H363" s="22"/>
      <c r="I363" s="22"/>
      <c r="J363" s="23"/>
    </row>
    <row r="364" spans="1:10" x14ac:dyDescent="0.25">
      <c r="A364" s="28"/>
      <c r="B364" s="28"/>
      <c r="C364" s="4" t="s">
        <v>84</v>
      </c>
      <c r="D364" s="5"/>
      <c r="E364" s="5"/>
      <c r="F364" s="5"/>
      <c r="G364" s="5"/>
      <c r="H364" s="22"/>
      <c r="I364" s="22"/>
      <c r="J364" s="23"/>
    </row>
    <row r="365" spans="1:10" ht="36" x14ac:dyDescent="0.25">
      <c r="A365" s="28"/>
      <c r="B365" s="28"/>
      <c r="C365" s="4" t="s">
        <v>39</v>
      </c>
      <c r="D365" s="5"/>
      <c r="E365" s="5"/>
      <c r="F365" s="5"/>
      <c r="G365" s="5"/>
      <c r="H365" s="22"/>
      <c r="I365" s="22"/>
      <c r="J365" s="23"/>
    </row>
    <row r="366" spans="1:10" x14ac:dyDescent="0.25">
      <c r="A366" s="28"/>
      <c r="B366" s="28"/>
      <c r="C366" s="4" t="s">
        <v>40</v>
      </c>
      <c r="D366" s="5"/>
      <c r="E366" s="5"/>
      <c r="F366" s="5"/>
      <c r="G366" s="5"/>
      <c r="H366" s="22"/>
      <c r="I366" s="22"/>
      <c r="J366" s="23"/>
    </row>
    <row r="367" spans="1:10" x14ac:dyDescent="0.25">
      <c r="A367" s="28"/>
      <c r="B367" s="28"/>
      <c r="C367" s="4" t="s">
        <v>85</v>
      </c>
      <c r="D367" s="5">
        <v>110</v>
      </c>
      <c r="E367" s="5">
        <v>0</v>
      </c>
      <c r="F367" s="5"/>
      <c r="G367" s="5">
        <v>0</v>
      </c>
      <c r="H367" s="22">
        <f>G367/D367</f>
        <v>0</v>
      </c>
      <c r="I367" s="22">
        <v>0</v>
      </c>
      <c r="J367" s="23"/>
    </row>
    <row r="368" spans="1:10" x14ac:dyDescent="0.25">
      <c r="A368" s="28" t="s">
        <v>115</v>
      </c>
      <c r="B368" s="28" t="s">
        <v>116</v>
      </c>
      <c r="C368" s="2" t="s">
        <v>6</v>
      </c>
      <c r="D368" s="3">
        <f>SUM(D369,D371,D373,D374)</f>
        <v>4000</v>
      </c>
      <c r="E368" s="3">
        <f t="shared" ref="E368:G368" si="68">SUM(E369,E371,E373,E374)</f>
        <v>0</v>
      </c>
      <c r="F368" s="3"/>
      <c r="G368" s="3">
        <f t="shared" si="68"/>
        <v>0</v>
      </c>
      <c r="H368" s="23">
        <f>G368/D368</f>
        <v>0</v>
      </c>
      <c r="I368" s="23">
        <v>0</v>
      </c>
      <c r="J368" s="23"/>
    </row>
    <row r="369" spans="1:10" x14ac:dyDescent="0.25">
      <c r="A369" s="28"/>
      <c r="B369" s="28"/>
      <c r="C369" s="4" t="s">
        <v>7</v>
      </c>
      <c r="D369" s="5"/>
      <c r="E369" s="5"/>
      <c r="F369" s="5"/>
      <c r="G369" s="5"/>
      <c r="H369" s="22"/>
      <c r="I369" s="22"/>
      <c r="J369" s="23"/>
    </row>
    <row r="370" spans="1:10" ht="24" x14ac:dyDescent="0.25">
      <c r="A370" s="28"/>
      <c r="B370" s="28"/>
      <c r="C370" s="4" t="s">
        <v>37</v>
      </c>
      <c r="D370" s="5"/>
      <c r="E370" s="5"/>
      <c r="F370" s="5"/>
      <c r="G370" s="5"/>
      <c r="H370" s="22"/>
      <c r="I370" s="22"/>
      <c r="J370" s="23"/>
    </row>
    <row r="371" spans="1:10" x14ac:dyDescent="0.25">
      <c r="A371" s="28"/>
      <c r="B371" s="28"/>
      <c r="C371" s="4" t="s">
        <v>84</v>
      </c>
      <c r="D371" s="5"/>
      <c r="E371" s="5"/>
      <c r="F371" s="5"/>
      <c r="G371" s="5"/>
      <c r="H371" s="22"/>
      <c r="I371" s="22"/>
      <c r="J371" s="23"/>
    </row>
    <row r="372" spans="1:10" ht="36" x14ac:dyDescent="0.25">
      <c r="A372" s="28"/>
      <c r="B372" s="28"/>
      <c r="C372" s="4" t="s">
        <v>39</v>
      </c>
      <c r="D372" s="5"/>
      <c r="E372" s="5"/>
      <c r="F372" s="5"/>
      <c r="G372" s="5"/>
      <c r="H372" s="22"/>
      <c r="I372" s="22"/>
      <c r="J372" s="23"/>
    </row>
    <row r="373" spans="1:10" x14ac:dyDescent="0.25">
      <c r="A373" s="28"/>
      <c r="B373" s="28"/>
      <c r="C373" s="4" t="s">
        <v>40</v>
      </c>
      <c r="D373" s="5"/>
      <c r="E373" s="5"/>
      <c r="F373" s="5"/>
      <c r="G373" s="5"/>
      <c r="H373" s="22"/>
      <c r="I373" s="22"/>
      <c r="J373" s="23"/>
    </row>
    <row r="374" spans="1:10" x14ac:dyDescent="0.25">
      <c r="A374" s="28"/>
      <c r="B374" s="28"/>
      <c r="C374" s="4" t="s">
        <v>85</v>
      </c>
      <c r="D374" s="5">
        <v>4000</v>
      </c>
      <c r="E374" s="5">
        <v>0</v>
      </c>
      <c r="F374" s="5"/>
      <c r="G374" s="5">
        <v>0</v>
      </c>
      <c r="H374" s="22">
        <f t="shared" ref="H374" si="69">G374/D374</f>
        <v>0</v>
      </c>
      <c r="I374" s="22">
        <v>0</v>
      </c>
      <c r="J374" s="23"/>
    </row>
  </sheetData>
  <mergeCells count="93">
    <mergeCell ref="A63:A105"/>
    <mergeCell ref="A164:A169"/>
    <mergeCell ref="A241:A247"/>
    <mergeCell ref="A234:A240"/>
    <mergeCell ref="A213:A219"/>
    <mergeCell ref="A178:A183"/>
    <mergeCell ref="A184:A190"/>
    <mergeCell ref="A107:A112"/>
    <mergeCell ref="A206:A212"/>
    <mergeCell ref="A227:A233"/>
    <mergeCell ref="B177:B183"/>
    <mergeCell ref="B156:B162"/>
    <mergeCell ref="B135:B141"/>
    <mergeCell ref="B28:B34"/>
    <mergeCell ref="B35:B41"/>
    <mergeCell ref="B42:B48"/>
    <mergeCell ref="B49:B55"/>
    <mergeCell ref="B56:B62"/>
    <mergeCell ref="B63:B69"/>
    <mergeCell ref="D3:D5"/>
    <mergeCell ref="E3:E5"/>
    <mergeCell ref="B318:B324"/>
    <mergeCell ref="B325:I325"/>
    <mergeCell ref="F3:F5"/>
    <mergeCell ref="B120:I120"/>
    <mergeCell ref="B121:B127"/>
    <mergeCell ref="B128:B134"/>
    <mergeCell ref="H3:J4"/>
    <mergeCell ref="G4:G5"/>
    <mergeCell ref="B6:B12"/>
    <mergeCell ref="B71:B77"/>
    <mergeCell ref="B85:B91"/>
    <mergeCell ref="B92:B98"/>
    <mergeCell ref="B99:B105"/>
    <mergeCell ref="B163:B169"/>
    <mergeCell ref="B326:B332"/>
    <mergeCell ref="B333:B339"/>
    <mergeCell ref="B340:B346"/>
    <mergeCell ref="B184:B190"/>
    <mergeCell ref="A368:A374"/>
    <mergeCell ref="B368:B374"/>
    <mergeCell ref="A347:A353"/>
    <mergeCell ref="B347:B353"/>
    <mergeCell ref="A354:A360"/>
    <mergeCell ref="B354:B360"/>
    <mergeCell ref="A304:A310"/>
    <mergeCell ref="B304:B310"/>
    <mergeCell ref="A297:A303"/>
    <mergeCell ref="B297:B303"/>
    <mergeCell ref="A311:A317"/>
    <mergeCell ref="B311:B317"/>
    <mergeCell ref="A361:A367"/>
    <mergeCell ref="B361:B367"/>
    <mergeCell ref="A318:A346"/>
    <mergeCell ref="B106:B112"/>
    <mergeCell ref="B149:B155"/>
    <mergeCell ref="A150:A155"/>
    <mergeCell ref="B142:B148"/>
    <mergeCell ref="A114:A148"/>
    <mergeCell ref="B113:B119"/>
    <mergeCell ref="B283:B289"/>
    <mergeCell ref="B276:B282"/>
    <mergeCell ref="B290:B296"/>
    <mergeCell ref="B248:B254"/>
    <mergeCell ref="A220:A226"/>
    <mergeCell ref="A290:A296"/>
    <mergeCell ref="A283:A289"/>
    <mergeCell ref="A2:J2"/>
    <mergeCell ref="D1:J1"/>
    <mergeCell ref="B21:B27"/>
    <mergeCell ref="A191:A197"/>
    <mergeCell ref="A198:A205"/>
    <mergeCell ref="B170:B176"/>
    <mergeCell ref="A157:A162"/>
    <mergeCell ref="A171:A176"/>
    <mergeCell ref="A6:A62"/>
    <mergeCell ref="A3:A5"/>
    <mergeCell ref="B3:B5"/>
    <mergeCell ref="C3:C5"/>
    <mergeCell ref="B78:B84"/>
    <mergeCell ref="B13:I13"/>
    <mergeCell ref="B14:B20"/>
    <mergeCell ref="B70:I70"/>
    <mergeCell ref="A276:A282"/>
    <mergeCell ref="B191:B240"/>
    <mergeCell ref="A255:A261"/>
    <mergeCell ref="B255:B261"/>
    <mergeCell ref="B262:B268"/>
    <mergeCell ref="A262:A268"/>
    <mergeCell ref="A269:A275"/>
    <mergeCell ref="B269:B275"/>
    <mergeCell ref="A248:A254"/>
    <mergeCell ref="B241:B247"/>
  </mergeCells>
  <pageMargins left="0.11811023622047245" right="0.11811023622047245" top="0.15748031496062992" bottom="0.15748031496062992" header="0.31496062992125984" footer="0.31496062992125984"/>
  <pageSetup paperSize="9" scale="83" fitToHeight="0" orientation="landscape" r:id="rId1"/>
  <rowBreaks count="13" manualBreakCount="13">
    <brk id="27" max="16383" man="1"/>
    <brk id="55" max="16383" man="1"/>
    <brk id="84" max="16383" man="1"/>
    <brk id="112" max="16383" man="1"/>
    <brk id="141" max="16383" man="1"/>
    <brk id="169" max="16383" man="1"/>
    <brk id="197" max="16383" man="1"/>
    <brk id="226" max="16383" man="1"/>
    <brk id="254" max="16383" man="1"/>
    <brk id="282" max="16383" man="1"/>
    <brk id="310" max="16383" man="1"/>
    <brk id="339" max="16383" man="1"/>
    <brk id="3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71"/>
    </sheetView>
  </sheetViews>
  <sheetFormatPr defaultRowHeight="15" x14ac:dyDescent="0.25"/>
  <sheetData>
    <row r="1" spans="1:8" ht="240.75" customHeight="1" thickBot="1" x14ac:dyDescent="0.3">
      <c r="A1" s="48" t="s">
        <v>0</v>
      </c>
      <c r="B1" s="48" t="s">
        <v>21</v>
      </c>
      <c r="C1" s="48" t="s">
        <v>2</v>
      </c>
      <c r="D1" s="55" t="s">
        <v>22</v>
      </c>
      <c r="E1" s="56"/>
      <c r="F1" s="9" t="s">
        <v>23</v>
      </c>
      <c r="G1" s="55" t="s">
        <v>25</v>
      </c>
      <c r="H1" s="56"/>
    </row>
    <row r="2" spans="1:8" ht="30" thickBot="1" x14ac:dyDescent="0.3">
      <c r="A2" s="49"/>
      <c r="B2" s="49"/>
      <c r="C2" s="49"/>
      <c r="D2" s="10" t="s">
        <v>26</v>
      </c>
      <c r="E2" s="11" t="s">
        <v>27</v>
      </c>
      <c r="F2" s="10" t="s">
        <v>24</v>
      </c>
      <c r="G2" s="10" t="s">
        <v>28</v>
      </c>
      <c r="H2" s="11" t="s">
        <v>29</v>
      </c>
    </row>
    <row r="3" spans="1:8" ht="30.75" thickBot="1" x14ac:dyDescent="0.3">
      <c r="A3" s="12" t="s">
        <v>30</v>
      </c>
      <c r="B3" s="50"/>
      <c r="C3" s="16" t="s">
        <v>33</v>
      </c>
      <c r="D3" s="17" t="s">
        <v>34</v>
      </c>
      <c r="E3" s="17" t="s">
        <v>35</v>
      </c>
      <c r="F3" s="17" t="s">
        <v>36</v>
      </c>
      <c r="G3" s="17">
        <v>27.1</v>
      </c>
      <c r="H3" s="17">
        <v>27.2</v>
      </c>
    </row>
    <row r="4" spans="1:8" ht="165.75" thickBot="1" x14ac:dyDescent="0.3">
      <c r="A4" s="12" t="s">
        <v>31</v>
      </c>
      <c r="B4" s="51"/>
      <c r="C4" s="16" t="s">
        <v>7</v>
      </c>
      <c r="D4" s="17" t="s">
        <v>34</v>
      </c>
      <c r="E4" s="17" t="s">
        <v>35</v>
      </c>
      <c r="F4" s="17" t="s">
        <v>36</v>
      </c>
      <c r="G4" s="17">
        <v>27.1</v>
      </c>
      <c r="H4" s="17">
        <v>27.2</v>
      </c>
    </row>
    <row r="5" spans="1:8" ht="135.75" thickBot="1" x14ac:dyDescent="0.3">
      <c r="A5" s="12" t="s">
        <v>32</v>
      </c>
      <c r="B5" s="51"/>
      <c r="C5" s="16" t="s">
        <v>37</v>
      </c>
      <c r="D5" s="17"/>
      <c r="E5" s="17"/>
      <c r="F5" s="17"/>
      <c r="G5" s="17"/>
      <c r="H5" s="17"/>
    </row>
    <row r="6" spans="1:8" ht="45.75" thickBot="1" x14ac:dyDescent="0.3">
      <c r="A6" s="13"/>
      <c r="B6" s="51"/>
      <c r="C6" s="16" t="s">
        <v>38</v>
      </c>
      <c r="D6" s="17"/>
      <c r="E6" s="17"/>
      <c r="F6" s="17"/>
      <c r="G6" s="17"/>
      <c r="H6" s="17"/>
    </row>
    <row r="7" spans="1:8" ht="150.75" thickBot="1" x14ac:dyDescent="0.3">
      <c r="A7" s="13"/>
      <c r="B7" s="51"/>
      <c r="C7" s="16" t="s">
        <v>39</v>
      </c>
      <c r="D7" s="17"/>
      <c r="E7" s="17"/>
      <c r="F7" s="17"/>
      <c r="G7" s="17"/>
      <c r="H7" s="17"/>
    </row>
    <row r="8" spans="1:8" ht="45.75" thickBot="1" x14ac:dyDescent="0.3">
      <c r="A8" s="13"/>
      <c r="B8" s="51"/>
      <c r="C8" s="16" t="s">
        <v>40</v>
      </c>
      <c r="D8" s="17"/>
      <c r="E8" s="17"/>
      <c r="F8" s="17"/>
      <c r="G8" s="17"/>
      <c r="H8" s="17"/>
    </row>
    <row r="9" spans="1:8" ht="60.75" thickBot="1" x14ac:dyDescent="0.3">
      <c r="A9" s="13"/>
      <c r="B9" s="52"/>
      <c r="C9" s="16" t="s">
        <v>41</v>
      </c>
      <c r="D9" s="17"/>
      <c r="E9" s="17"/>
      <c r="F9" s="17"/>
      <c r="G9" s="17"/>
      <c r="H9" s="17"/>
    </row>
    <row r="10" spans="1:8" ht="30" customHeight="1" thickBot="1" x14ac:dyDescent="0.3">
      <c r="A10" s="13"/>
      <c r="B10" s="53" t="s">
        <v>8</v>
      </c>
      <c r="C10" s="54"/>
      <c r="D10" s="17"/>
      <c r="E10" s="17"/>
      <c r="F10" s="17"/>
      <c r="G10" s="17"/>
      <c r="H10" s="17"/>
    </row>
    <row r="11" spans="1:8" ht="30.75" thickBot="1" x14ac:dyDescent="0.3">
      <c r="A11" s="13"/>
      <c r="B11" s="57" t="s">
        <v>42</v>
      </c>
      <c r="C11" s="16" t="s">
        <v>33</v>
      </c>
      <c r="D11" s="17" t="s">
        <v>34</v>
      </c>
      <c r="E11" s="17" t="s">
        <v>35</v>
      </c>
      <c r="F11" s="17" t="s">
        <v>36</v>
      </c>
      <c r="G11" s="17">
        <v>27.1</v>
      </c>
      <c r="H11" s="17">
        <v>27.2</v>
      </c>
    </row>
    <row r="12" spans="1:8" ht="45.75" thickBot="1" x14ac:dyDescent="0.3">
      <c r="A12" s="13"/>
      <c r="B12" s="58"/>
      <c r="C12" s="16" t="s">
        <v>7</v>
      </c>
      <c r="D12" s="17" t="s">
        <v>34</v>
      </c>
      <c r="E12" s="17" t="s">
        <v>35</v>
      </c>
      <c r="F12" s="17" t="s">
        <v>36</v>
      </c>
      <c r="G12" s="17">
        <v>27.1</v>
      </c>
      <c r="H12" s="17">
        <v>27.2</v>
      </c>
    </row>
    <row r="13" spans="1:8" ht="135.75" thickBot="1" x14ac:dyDescent="0.3">
      <c r="A13" s="13"/>
      <c r="B13" s="58"/>
      <c r="C13" s="16" t="s">
        <v>37</v>
      </c>
      <c r="D13" s="17"/>
      <c r="E13" s="17"/>
      <c r="F13" s="17"/>
      <c r="G13" s="17"/>
      <c r="H13" s="17"/>
    </row>
    <row r="14" spans="1:8" ht="45.75" thickBot="1" x14ac:dyDescent="0.3">
      <c r="A14" s="13"/>
      <c r="B14" s="58"/>
      <c r="C14" s="16" t="s">
        <v>38</v>
      </c>
      <c r="D14" s="17"/>
      <c r="E14" s="17"/>
      <c r="F14" s="17"/>
      <c r="G14" s="17"/>
      <c r="H14" s="17"/>
    </row>
    <row r="15" spans="1:8" ht="150.75" thickBot="1" x14ac:dyDescent="0.3">
      <c r="A15" s="13"/>
      <c r="B15" s="58"/>
      <c r="C15" s="16" t="s">
        <v>39</v>
      </c>
      <c r="D15" s="17"/>
      <c r="E15" s="17"/>
      <c r="F15" s="17"/>
      <c r="G15" s="17"/>
      <c r="H15" s="17"/>
    </row>
    <row r="16" spans="1:8" ht="45.75" thickBot="1" x14ac:dyDescent="0.3">
      <c r="A16" s="13"/>
      <c r="B16" s="58"/>
      <c r="C16" s="16" t="s">
        <v>40</v>
      </c>
      <c r="D16" s="17"/>
      <c r="E16" s="17"/>
      <c r="F16" s="17"/>
      <c r="G16" s="17"/>
      <c r="H16" s="17"/>
    </row>
    <row r="17" spans="1:8" ht="60.75" thickBot="1" x14ac:dyDescent="0.3">
      <c r="A17" s="14"/>
      <c r="B17" s="59"/>
      <c r="C17" s="16" t="s">
        <v>41</v>
      </c>
      <c r="D17" s="17"/>
      <c r="E17" s="17"/>
      <c r="F17" s="17"/>
      <c r="G17" s="17"/>
      <c r="H17" s="17"/>
    </row>
    <row r="18" spans="1:8" ht="90.75" thickBot="1" x14ac:dyDescent="0.3">
      <c r="A18" s="19" t="s">
        <v>43</v>
      </c>
      <c r="B18" s="57" t="s">
        <v>42</v>
      </c>
      <c r="C18" s="16" t="s">
        <v>33</v>
      </c>
      <c r="D18" s="17" t="s">
        <v>49</v>
      </c>
      <c r="E18" s="16" t="s">
        <v>49</v>
      </c>
      <c r="F18" s="17" t="s">
        <v>50</v>
      </c>
      <c r="G18" s="17">
        <v>18.8</v>
      </c>
      <c r="H18" s="17">
        <v>18.8</v>
      </c>
    </row>
    <row r="19" spans="1:8" ht="165.75" thickBot="1" x14ac:dyDescent="0.3">
      <c r="A19" s="20" t="s">
        <v>44</v>
      </c>
      <c r="B19" s="58"/>
      <c r="C19" s="16" t="s">
        <v>7</v>
      </c>
      <c r="D19" s="17" t="s">
        <v>49</v>
      </c>
      <c r="E19" s="16" t="s">
        <v>49</v>
      </c>
      <c r="F19" s="17" t="s">
        <v>50</v>
      </c>
      <c r="G19" s="17">
        <v>18.8</v>
      </c>
      <c r="H19" s="17">
        <v>18.8</v>
      </c>
    </row>
    <row r="20" spans="1:8" ht="195.75" thickBot="1" x14ac:dyDescent="0.3">
      <c r="A20" s="20" t="s">
        <v>45</v>
      </c>
      <c r="B20" s="58"/>
      <c r="C20" s="16" t="s">
        <v>37</v>
      </c>
      <c r="D20" s="17"/>
      <c r="E20" s="17"/>
      <c r="F20" s="17"/>
      <c r="G20" s="17"/>
      <c r="H20" s="17"/>
    </row>
    <row r="21" spans="1:8" ht="90.75" thickBot="1" x14ac:dyDescent="0.3">
      <c r="A21" s="20" t="s">
        <v>46</v>
      </c>
      <c r="B21" s="58"/>
      <c r="C21" s="16" t="s">
        <v>38</v>
      </c>
      <c r="D21" s="17"/>
      <c r="E21" s="17"/>
      <c r="F21" s="17"/>
      <c r="G21" s="17"/>
      <c r="H21" s="17"/>
    </row>
    <row r="22" spans="1:8" ht="150.75" thickBot="1" x14ac:dyDescent="0.3">
      <c r="A22" s="20" t="s">
        <v>47</v>
      </c>
      <c r="B22" s="58"/>
      <c r="C22" s="16" t="s">
        <v>39</v>
      </c>
      <c r="D22" s="17"/>
      <c r="E22" s="17"/>
      <c r="F22" s="17"/>
      <c r="G22" s="17"/>
      <c r="H22" s="17"/>
    </row>
    <row r="23" spans="1:8" ht="45.75" thickBot="1" x14ac:dyDescent="0.3">
      <c r="A23" s="20" t="s">
        <v>48</v>
      </c>
      <c r="B23" s="58"/>
      <c r="C23" s="16" t="s">
        <v>40</v>
      </c>
      <c r="D23" s="17"/>
      <c r="E23" s="17"/>
      <c r="F23" s="17"/>
      <c r="G23" s="17"/>
      <c r="H23" s="17"/>
    </row>
    <row r="24" spans="1:8" ht="60.75" thickBot="1" x14ac:dyDescent="0.3">
      <c r="A24" s="14"/>
      <c r="B24" s="59"/>
      <c r="C24" s="16" t="s">
        <v>41</v>
      </c>
      <c r="D24" s="17"/>
      <c r="E24" s="17"/>
      <c r="F24" s="17"/>
      <c r="G24" s="17"/>
      <c r="H24" s="17"/>
    </row>
    <row r="25" spans="1:8" ht="195.75" thickBot="1" x14ac:dyDescent="0.3">
      <c r="A25" s="19" t="s">
        <v>51</v>
      </c>
      <c r="B25" s="50"/>
      <c r="C25" s="16" t="s">
        <v>33</v>
      </c>
      <c r="D25" s="17" t="s">
        <v>53</v>
      </c>
      <c r="E25" s="17" t="s">
        <v>53</v>
      </c>
      <c r="F25" s="17" t="s">
        <v>50</v>
      </c>
      <c r="G25" s="17">
        <v>18.8</v>
      </c>
      <c r="H25" s="17">
        <v>18.8</v>
      </c>
    </row>
    <row r="26" spans="1:8" ht="90.75" thickBot="1" x14ac:dyDescent="0.3">
      <c r="A26" s="20" t="s">
        <v>52</v>
      </c>
      <c r="B26" s="51"/>
      <c r="C26" s="16" t="s">
        <v>7</v>
      </c>
      <c r="D26" s="17" t="s">
        <v>53</v>
      </c>
      <c r="E26" s="17" t="s">
        <v>53</v>
      </c>
      <c r="F26" s="17" t="s">
        <v>50</v>
      </c>
      <c r="G26" s="17">
        <v>18.8</v>
      </c>
      <c r="H26" s="17">
        <v>18.8</v>
      </c>
    </row>
    <row r="27" spans="1:8" ht="135.75" thickBot="1" x14ac:dyDescent="0.3">
      <c r="A27" s="13"/>
      <c r="B27" s="51"/>
      <c r="C27" s="16" t="s">
        <v>37</v>
      </c>
      <c r="D27" s="17"/>
      <c r="E27" s="17"/>
      <c r="F27" s="17"/>
      <c r="G27" s="17"/>
      <c r="H27" s="17"/>
    </row>
    <row r="28" spans="1:8" ht="45.75" thickBot="1" x14ac:dyDescent="0.3">
      <c r="A28" s="13"/>
      <c r="B28" s="51"/>
      <c r="C28" s="16" t="s">
        <v>38</v>
      </c>
      <c r="D28" s="17"/>
      <c r="E28" s="17"/>
      <c r="F28" s="17"/>
      <c r="G28" s="17"/>
      <c r="H28" s="17"/>
    </row>
    <row r="29" spans="1:8" ht="150.75" thickBot="1" x14ac:dyDescent="0.3">
      <c r="A29" s="13"/>
      <c r="B29" s="51"/>
      <c r="C29" s="16" t="s">
        <v>39</v>
      </c>
      <c r="D29" s="17"/>
      <c r="E29" s="17"/>
      <c r="F29" s="17"/>
      <c r="G29" s="17"/>
      <c r="H29" s="17"/>
    </row>
    <row r="30" spans="1:8" ht="45.75" thickBot="1" x14ac:dyDescent="0.3">
      <c r="A30" s="13"/>
      <c r="B30" s="51"/>
      <c r="C30" s="16" t="s">
        <v>40</v>
      </c>
      <c r="D30" s="17"/>
      <c r="E30" s="17"/>
      <c r="F30" s="17"/>
      <c r="G30" s="17"/>
      <c r="H30" s="17"/>
    </row>
    <row r="31" spans="1:8" x14ac:dyDescent="0.25">
      <c r="A31" s="13"/>
      <c r="B31" s="51"/>
      <c r="C31" s="60" t="s">
        <v>41</v>
      </c>
      <c r="D31" s="50"/>
      <c r="E31" s="50"/>
      <c r="F31" s="50"/>
      <c r="G31" s="50"/>
      <c r="H31" s="50"/>
    </row>
    <row r="32" spans="1:8" x14ac:dyDescent="0.25">
      <c r="A32" s="13"/>
      <c r="B32" s="51"/>
      <c r="C32" s="61"/>
      <c r="D32" s="51"/>
      <c r="E32" s="51"/>
      <c r="F32" s="51"/>
      <c r="G32" s="51"/>
      <c r="H32" s="51"/>
    </row>
    <row r="33" spans="1:8" x14ac:dyDescent="0.25">
      <c r="A33" s="13"/>
      <c r="B33" s="51"/>
      <c r="C33" s="61"/>
      <c r="D33" s="51"/>
      <c r="E33" s="51"/>
      <c r="F33" s="51"/>
      <c r="G33" s="51"/>
      <c r="H33" s="51"/>
    </row>
    <row r="34" spans="1:8" ht="15.75" thickBot="1" x14ac:dyDescent="0.3">
      <c r="A34" s="14"/>
      <c r="B34" s="52"/>
      <c r="C34" s="62"/>
      <c r="D34" s="52"/>
      <c r="E34" s="52"/>
      <c r="F34" s="52"/>
      <c r="G34" s="52"/>
      <c r="H34" s="52"/>
    </row>
    <row r="35" spans="1:8" ht="330.75" thickBot="1" x14ac:dyDescent="0.3">
      <c r="A35" s="19" t="s">
        <v>54</v>
      </c>
      <c r="B35" s="50"/>
      <c r="C35" s="16" t="s">
        <v>33</v>
      </c>
      <c r="D35" s="17">
        <v>21</v>
      </c>
      <c r="E35" s="16">
        <v>21</v>
      </c>
      <c r="F35" s="17">
        <v>0</v>
      </c>
      <c r="G35" s="17"/>
      <c r="H35" s="17"/>
    </row>
    <row r="36" spans="1:8" ht="105.75" thickBot="1" x14ac:dyDescent="0.3">
      <c r="A36" s="19" t="s">
        <v>55</v>
      </c>
      <c r="B36" s="51"/>
      <c r="C36" s="16" t="s">
        <v>7</v>
      </c>
      <c r="D36" s="17">
        <v>21</v>
      </c>
      <c r="E36" s="16">
        <v>21</v>
      </c>
      <c r="F36" s="17">
        <v>0</v>
      </c>
      <c r="G36" s="17"/>
      <c r="H36" s="17"/>
    </row>
    <row r="37" spans="1:8" ht="135.75" thickBot="1" x14ac:dyDescent="0.3">
      <c r="A37" s="13"/>
      <c r="B37" s="51"/>
      <c r="C37" s="16" t="s">
        <v>37</v>
      </c>
      <c r="D37" s="17"/>
      <c r="E37" s="17"/>
      <c r="F37" s="17"/>
      <c r="G37" s="17"/>
      <c r="H37" s="17"/>
    </row>
    <row r="38" spans="1:8" ht="45.75" thickBot="1" x14ac:dyDescent="0.3">
      <c r="A38" s="13"/>
      <c r="B38" s="51"/>
      <c r="C38" s="16" t="s">
        <v>38</v>
      </c>
      <c r="D38" s="17"/>
      <c r="E38" s="17"/>
      <c r="F38" s="17"/>
      <c r="G38" s="17"/>
      <c r="H38" s="17"/>
    </row>
    <row r="39" spans="1:8" ht="150.75" thickBot="1" x14ac:dyDescent="0.3">
      <c r="A39" s="13"/>
      <c r="B39" s="51"/>
      <c r="C39" s="16" t="s">
        <v>39</v>
      </c>
      <c r="D39" s="17"/>
      <c r="E39" s="17"/>
      <c r="F39" s="17"/>
      <c r="G39" s="17"/>
      <c r="H39" s="17"/>
    </row>
    <row r="40" spans="1:8" ht="45.75" thickBot="1" x14ac:dyDescent="0.3">
      <c r="A40" s="13"/>
      <c r="B40" s="51"/>
      <c r="C40" s="16" t="s">
        <v>40</v>
      </c>
      <c r="D40" s="17"/>
      <c r="E40" s="17"/>
      <c r="F40" s="17"/>
      <c r="G40" s="17"/>
      <c r="H40" s="17"/>
    </row>
    <row r="41" spans="1:8" ht="29.25" customHeight="1" x14ac:dyDescent="0.25">
      <c r="A41" s="13"/>
      <c r="B41" s="51"/>
      <c r="C41" s="60" t="s">
        <v>41</v>
      </c>
      <c r="D41" s="50"/>
      <c r="E41" s="50"/>
      <c r="F41" s="50"/>
      <c r="G41" s="50"/>
      <c r="H41" s="50"/>
    </row>
    <row r="42" spans="1:8" x14ac:dyDescent="0.25">
      <c r="A42" s="13"/>
      <c r="B42" s="51"/>
      <c r="C42" s="61"/>
      <c r="D42" s="51"/>
      <c r="E42" s="51"/>
      <c r="F42" s="51"/>
      <c r="G42" s="51"/>
      <c r="H42" s="51"/>
    </row>
    <row r="43" spans="1:8" ht="15.75" thickBot="1" x14ac:dyDescent="0.3">
      <c r="A43" s="14"/>
      <c r="B43" s="52"/>
      <c r="C43" s="62"/>
      <c r="D43" s="52"/>
      <c r="E43" s="52"/>
      <c r="F43" s="52"/>
      <c r="G43" s="52"/>
      <c r="H43" s="52"/>
    </row>
    <row r="44" spans="1:8" ht="315.75" thickBot="1" x14ac:dyDescent="0.3">
      <c r="A44" s="19" t="s">
        <v>56</v>
      </c>
      <c r="B44" s="50"/>
      <c r="C44" s="16" t="s">
        <v>33</v>
      </c>
      <c r="D44" s="17">
        <v>44.8</v>
      </c>
      <c r="E44" s="16">
        <v>44.8</v>
      </c>
      <c r="F44" s="17">
        <v>0</v>
      </c>
      <c r="G44" s="17"/>
      <c r="H44" s="17"/>
    </row>
    <row r="45" spans="1:8" ht="135.75" thickBot="1" x14ac:dyDescent="0.3">
      <c r="A45" s="19" t="s">
        <v>57</v>
      </c>
      <c r="B45" s="51"/>
      <c r="C45" s="16" t="s">
        <v>7</v>
      </c>
      <c r="D45" s="17">
        <v>44.8</v>
      </c>
      <c r="E45" s="16">
        <v>44.8</v>
      </c>
      <c r="F45" s="17">
        <v>0</v>
      </c>
      <c r="G45" s="17"/>
      <c r="H45" s="17"/>
    </row>
    <row r="46" spans="1:8" ht="195.75" thickBot="1" x14ac:dyDescent="0.3">
      <c r="A46" s="19" t="s">
        <v>58</v>
      </c>
      <c r="B46" s="51"/>
      <c r="C46" s="16" t="s">
        <v>37</v>
      </c>
      <c r="D46" s="17"/>
      <c r="E46" s="17"/>
      <c r="F46" s="17"/>
      <c r="G46" s="17"/>
      <c r="H46" s="17"/>
    </row>
    <row r="47" spans="1:8" ht="90.75" thickBot="1" x14ac:dyDescent="0.3">
      <c r="A47" s="19" t="s">
        <v>59</v>
      </c>
      <c r="B47" s="51"/>
      <c r="C47" s="16" t="s">
        <v>38</v>
      </c>
      <c r="D47" s="17"/>
      <c r="E47" s="17"/>
      <c r="F47" s="17"/>
      <c r="G47" s="17"/>
      <c r="H47" s="17"/>
    </row>
    <row r="48" spans="1:8" ht="150.75" thickBot="1" x14ac:dyDescent="0.3">
      <c r="A48" s="13"/>
      <c r="B48" s="51"/>
      <c r="C48" s="16" t="s">
        <v>39</v>
      </c>
      <c r="D48" s="17"/>
      <c r="E48" s="17"/>
      <c r="F48" s="17"/>
      <c r="G48" s="17"/>
      <c r="H48" s="17"/>
    </row>
    <row r="49" spans="1:8" ht="45.75" thickBot="1" x14ac:dyDescent="0.3">
      <c r="A49" s="13"/>
      <c r="B49" s="51"/>
      <c r="C49" s="16" t="s">
        <v>40</v>
      </c>
      <c r="D49" s="17"/>
      <c r="E49" s="17"/>
      <c r="F49" s="17"/>
      <c r="G49" s="17"/>
      <c r="H49" s="17"/>
    </row>
    <row r="50" spans="1:8" ht="60.75" thickBot="1" x14ac:dyDescent="0.3">
      <c r="A50" s="14"/>
      <c r="B50" s="52"/>
      <c r="C50" s="16" t="s">
        <v>41</v>
      </c>
      <c r="D50" s="17"/>
      <c r="E50" s="17"/>
      <c r="F50" s="17"/>
      <c r="G50" s="17"/>
      <c r="H50" s="17"/>
    </row>
    <row r="51" spans="1:8" ht="60.75" thickBot="1" x14ac:dyDescent="0.3">
      <c r="A51" s="19" t="s">
        <v>60</v>
      </c>
      <c r="B51" s="57" t="s">
        <v>42</v>
      </c>
      <c r="C51" s="16" t="s">
        <v>33</v>
      </c>
      <c r="D51" s="17" t="s">
        <v>65</v>
      </c>
      <c r="E51" s="17" t="s">
        <v>66</v>
      </c>
      <c r="F51" s="17" t="s">
        <v>67</v>
      </c>
      <c r="G51" s="17">
        <v>29.9</v>
      </c>
      <c r="H51" s="17">
        <v>30</v>
      </c>
    </row>
    <row r="52" spans="1:8" ht="60.75" thickBot="1" x14ac:dyDescent="0.3">
      <c r="A52" s="19" t="s">
        <v>61</v>
      </c>
      <c r="B52" s="58"/>
      <c r="C52" s="16" t="s">
        <v>7</v>
      </c>
      <c r="D52" s="17" t="s">
        <v>65</v>
      </c>
      <c r="E52" s="17" t="s">
        <v>66</v>
      </c>
      <c r="F52" s="17" t="s">
        <v>67</v>
      </c>
      <c r="G52" s="17">
        <v>29.9</v>
      </c>
      <c r="H52" s="17">
        <v>30</v>
      </c>
    </row>
    <row r="53" spans="1:8" ht="165.75" thickBot="1" x14ac:dyDescent="0.3">
      <c r="A53" s="19" t="s">
        <v>62</v>
      </c>
      <c r="B53" s="58"/>
      <c r="C53" s="16" t="s">
        <v>37</v>
      </c>
      <c r="D53" s="17"/>
      <c r="E53" s="17"/>
      <c r="F53" s="17"/>
      <c r="G53" s="17"/>
      <c r="H53" s="17"/>
    </row>
    <row r="54" spans="1:8" ht="210.75" thickBot="1" x14ac:dyDescent="0.3">
      <c r="A54" s="19" t="s">
        <v>63</v>
      </c>
      <c r="B54" s="58"/>
      <c r="C54" s="16" t="s">
        <v>38</v>
      </c>
      <c r="D54" s="17"/>
      <c r="E54" s="17"/>
      <c r="F54" s="17"/>
      <c r="G54" s="17"/>
      <c r="H54" s="17"/>
    </row>
    <row r="55" spans="1:8" ht="195.75" thickBot="1" x14ac:dyDescent="0.3">
      <c r="A55" s="19" t="s">
        <v>64</v>
      </c>
      <c r="B55" s="58"/>
      <c r="C55" s="16" t="s">
        <v>39</v>
      </c>
      <c r="D55" s="17"/>
      <c r="E55" s="17"/>
      <c r="F55" s="17"/>
      <c r="G55" s="17"/>
      <c r="H55" s="17"/>
    </row>
    <row r="56" spans="1:8" ht="45.75" thickBot="1" x14ac:dyDescent="0.3">
      <c r="A56" s="13"/>
      <c r="B56" s="58"/>
      <c r="C56" s="16" t="s">
        <v>40</v>
      </c>
      <c r="D56" s="17"/>
      <c r="E56" s="17"/>
      <c r="F56" s="17"/>
      <c r="G56" s="17"/>
      <c r="H56" s="17"/>
    </row>
    <row r="57" spans="1:8" ht="60.75" thickBot="1" x14ac:dyDescent="0.3">
      <c r="A57" s="14"/>
      <c r="B57" s="59"/>
      <c r="C57" s="16" t="s">
        <v>41</v>
      </c>
      <c r="D57" s="17"/>
      <c r="E57" s="17"/>
      <c r="F57" s="17"/>
      <c r="G57" s="17"/>
      <c r="H57" s="17"/>
    </row>
    <row r="58" spans="1:8" ht="189.75" thickBot="1" x14ac:dyDescent="0.3">
      <c r="A58" s="19" t="s">
        <v>68</v>
      </c>
      <c r="B58" s="18" t="s">
        <v>72</v>
      </c>
      <c r="C58" s="16" t="s">
        <v>33</v>
      </c>
      <c r="D58" s="17" t="s">
        <v>74</v>
      </c>
      <c r="E58" s="17" t="s">
        <v>74</v>
      </c>
      <c r="F58" s="17">
        <v>0</v>
      </c>
      <c r="G58" s="17"/>
      <c r="H58" s="17"/>
    </row>
    <row r="59" spans="1:8" ht="409.6" thickBot="1" x14ac:dyDescent="0.3">
      <c r="A59" s="19" t="s">
        <v>69</v>
      </c>
      <c r="B59" s="18" t="s">
        <v>73</v>
      </c>
      <c r="C59" s="16" t="s">
        <v>7</v>
      </c>
      <c r="D59" s="17" t="s">
        <v>74</v>
      </c>
      <c r="E59" s="17" t="s">
        <v>74</v>
      </c>
      <c r="F59" s="17">
        <v>0</v>
      </c>
      <c r="G59" s="17"/>
      <c r="H59" s="17"/>
    </row>
    <row r="60" spans="1:8" ht="135.75" thickBot="1" x14ac:dyDescent="0.3">
      <c r="A60" s="19" t="s">
        <v>70</v>
      </c>
      <c r="B60" s="21"/>
      <c r="C60" s="16" t="s">
        <v>37</v>
      </c>
      <c r="D60" s="17"/>
      <c r="E60" s="17"/>
      <c r="F60" s="17"/>
      <c r="G60" s="17"/>
      <c r="H60" s="17"/>
    </row>
    <row r="61" spans="1:8" ht="300.75" thickBot="1" x14ac:dyDescent="0.3">
      <c r="A61" s="19" t="s">
        <v>71</v>
      </c>
      <c r="B61" s="21"/>
      <c r="C61" s="16" t="s">
        <v>38</v>
      </c>
      <c r="D61" s="17"/>
      <c r="E61" s="17"/>
      <c r="F61" s="17"/>
      <c r="G61" s="17"/>
      <c r="H61" s="17"/>
    </row>
    <row r="62" spans="1:8" ht="150.75" thickBot="1" x14ac:dyDescent="0.3">
      <c r="A62" s="13"/>
      <c r="B62" s="21"/>
      <c r="C62" s="16" t="s">
        <v>39</v>
      </c>
      <c r="D62" s="17"/>
      <c r="E62" s="17"/>
      <c r="F62" s="17"/>
      <c r="G62" s="17"/>
      <c r="H62" s="17"/>
    </row>
    <row r="63" spans="1:8" ht="45.75" thickBot="1" x14ac:dyDescent="0.3">
      <c r="A63" s="13"/>
      <c r="B63" s="21"/>
      <c r="C63" s="16" t="s">
        <v>40</v>
      </c>
      <c r="D63" s="17"/>
      <c r="E63" s="17"/>
      <c r="F63" s="17"/>
      <c r="G63" s="17"/>
      <c r="H63" s="17"/>
    </row>
    <row r="64" spans="1:8" ht="60.75" thickBot="1" x14ac:dyDescent="0.3">
      <c r="A64" s="14"/>
      <c r="B64" s="15"/>
      <c r="C64" s="16" t="s">
        <v>41</v>
      </c>
      <c r="D64" s="17"/>
      <c r="E64" s="17"/>
      <c r="F64" s="17"/>
      <c r="G64" s="17"/>
      <c r="H64" s="17"/>
    </row>
    <row r="65" spans="1:8" ht="111" thickBot="1" x14ac:dyDescent="0.3">
      <c r="A65" s="19" t="s">
        <v>75</v>
      </c>
      <c r="B65" s="18" t="s">
        <v>4</v>
      </c>
      <c r="C65" s="16" t="s">
        <v>33</v>
      </c>
      <c r="D65" s="17" t="s">
        <v>81</v>
      </c>
      <c r="E65" s="17" t="s">
        <v>81</v>
      </c>
      <c r="F65" s="17" t="s">
        <v>82</v>
      </c>
      <c r="G65" s="17">
        <v>4.7</v>
      </c>
      <c r="H65" s="17">
        <v>4.7</v>
      </c>
    </row>
    <row r="66" spans="1:8" ht="205.5" thickBot="1" x14ac:dyDescent="0.3">
      <c r="A66" s="19" t="s">
        <v>76</v>
      </c>
      <c r="B66" s="18" t="s">
        <v>80</v>
      </c>
      <c r="C66" s="16" t="s">
        <v>7</v>
      </c>
      <c r="D66" s="17" t="s">
        <v>81</v>
      </c>
      <c r="E66" s="17" t="s">
        <v>81</v>
      </c>
      <c r="F66" s="17" t="s">
        <v>82</v>
      </c>
      <c r="G66" s="17">
        <v>4.7</v>
      </c>
      <c r="H66" s="17">
        <v>4.7</v>
      </c>
    </row>
    <row r="67" spans="1:8" ht="240.75" thickBot="1" x14ac:dyDescent="0.3">
      <c r="A67" s="19" t="s">
        <v>77</v>
      </c>
      <c r="B67" s="18" t="s">
        <v>73</v>
      </c>
      <c r="C67" s="16" t="s">
        <v>37</v>
      </c>
      <c r="D67" s="17"/>
      <c r="E67" s="17"/>
      <c r="F67" s="17"/>
      <c r="G67" s="17"/>
      <c r="H67" s="17"/>
    </row>
    <row r="68" spans="1:8" ht="105.75" thickBot="1" x14ac:dyDescent="0.3">
      <c r="A68" s="19" t="s">
        <v>78</v>
      </c>
      <c r="B68" s="21"/>
      <c r="C68" s="16" t="s">
        <v>38</v>
      </c>
      <c r="D68" s="17"/>
      <c r="E68" s="17"/>
      <c r="F68" s="17"/>
      <c r="G68" s="17"/>
      <c r="H68" s="17"/>
    </row>
    <row r="69" spans="1:8" ht="150.75" thickBot="1" x14ac:dyDescent="0.3">
      <c r="A69" s="19" t="s">
        <v>79</v>
      </c>
      <c r="B69" s="21"/>
      <c r="C69" s="16" t="s">
        <v>39</v>
      </c>
      <c r="D69" s="17"/>
      <c r="E69" s="17"/>
      <c r="F69" s="17"/>
      <c r="G69" s="17"/>
      <c r="H69" s="17"/>
    </row>
    <row r="70" spans="1:8" ht="45.75" thickBot="1" x14ac:dyDescent="0.3">
      <c r="A70" s="13"/>
      <c r="B70" s="21"/>
      <c r="C70" s="16" t="s">
        <v>40</v>
      </c>
      <c r="D70" s="17"/>
      <c r="E70" s="17"/>
      <c r="F70" s="17"/>
      <c r="G70" s="17"/>
      <c r="H70" s="17"/>
    </row>
    <row r="71" spans="1:8" ht="60.75" thickBot="1" x14ac:dyDescent="0.3">
      <c r="A71" s="14"/>
      <c r="B71" s="15"/>
      <c r="C71" s="16" t="s">
        <v>41</v>
      </c>
      <c r="D71" s="17"/>
      <c r="E71" s="17"/>
      <c r="F71" s="17"/>
      <c r="G71" s="17"/>
      <c r="H71" s="17"/>
    </row>
  </sheetData>
  <mergeCells count="25">
    <mergeCell ref="B44:B50"/>
    <mergeCell ref="B51:B57"/>
    <mergeCell ref="E31:E34"/>
    <mergeCell ref="F31:F34"/>
    <mergeCell ref="G31:G34"/>
    <mergeCell ref="B35:B43"/>
    <mergeCell ref="C41:C43"/>
    <mergeCell ref="D41:D43"/>
    <mergeCell ref="E41:E43"/>
    <mergeCell ref="F41:F43"/>
    <mergeCell ref="G41:G43"/>
    <mergeCell ref="D31:D34"/>
    <mergeCell ref="A1:A2"/>
    <mergeCell ref="B1:B2"/>
    <mergeCell ref="C1:C2"/>
    <mergeCell ref="B3:B9"/>
    <mergeCell ref="H41:H43"/>
    <mergeCell ref="H31:H34"/>
    <mergeCell ref="B10:C10"/>
    <mergeCell ref="D1:E1"/>
    <mergeCell ref="G1:H1"/>
    <mergeCell ref="B11:B17"/>
    <mergeCell ref="B18:B24"/>
    <mergeCell ref="B25:B34"/>
    <mergeCell ref="C31:C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Евгений Александрович</dc:creator>
  <cp:lastModifiedBy>Куликов Евгений Александрович</cp:lastModifiedBy>
  <cp:lastPrinted>2017-10-13T09:06:51Z</cp:lastPrinted>
  <dcterms:created xsi:type="dcterms:W3CDTF">2013-08-30T13:10:00Z</dcterms:created>
  <dcterms:modified xsi:type="dcterms:W3CDTF">2017-10-13T09:07:01Z</dcterms:modified>
</cp:coreProperties>
</file>