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9035" windowHeight="985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K259" i="1"/>
  <c r="J259"/>
  <c r="I259"/>
  <c r="H259"/>
  <c r="K252"/>
  <c r="J252"/>
  <c r="I252"/>
  <c r="H252"/>
  <c r="H185"/>
  <c r="H187"/>
  <c r="H189"/>
  <c r="H191"/>
  <c r="H192"/>
  <c r="H194"/>
  <c r="H198"/>
  <c r="H199"/>
  <c r="H201"/>
  <c r="H206"/>
  <c r="H207"/>
  <c r="H213"/>
  <c r="H220"/>
  <c r="H221"/>
  <c r="H227"/>
  <c r="H228"/>
  <c r="H234"/>
  <c r="H235"/>
  <c r="H241"/>
  <c r="H242"/>
  <c r="H246"/>
  <c r="H248"/>
  <c r="H249"/>
  <c r="H250"/>
  <c r="H251"/>
  <c r="H253"/>
  <c r="H255"/>
  <c r="H256"/>
  <c r="H257"/>
  <c r="H258"/>
  <c r="H260"/>
  <c r="H262"/>
  <c r="H263"/>
  <c r="H264"/>
  <c r="H267"/>
  <c r="H269"/>
  <c r="H272"/>
  <c r="H276"/>
  <c r="H277"/>
  <c r="H184"/>
  <c r="K277"/>
  <c r="J277"/>
  <c r="I277"/>
  <c r="G276"/>
  <c r="I276" s="1"/>
  <c r="D276"/>
  <c r="K272"/>
  <c r="J272"/>
  <c r="I272"/>
  <c r="G269"/>
  <c r="I269" s="1"/>
  <c r="D269"/>
  <c r="I267"/>
  <c r="K264"/>
  <c r="J264"/>
  <c r="I264"/>
  <c r="K263"/>
  <c r="J263"/>
  <c r="I263"/>
  <c r="G262"/>
  <c r="I262" s="1"/>
  <c r="D262"/>
  <c r="I260"/>
  <c r="K258"/>
  <c r="J258"/>
  <c r="I258"/>
  <c r="K257"/>
  <c r="J257"/>
  <c r="I257"/>
  <c r="K256"/>
  <c r="J256"/>
  <c r="I256"/>
  <c r="G255"/>
  <c r="I255" s="1"/>
  <c r="D255"/>
  <c r="I253"/>
  <c r="K251"/>
  <c r="J251"/>
  <c r="I251"/>
  <c r="K250"/>
  <c r="J250"/>
  <c r="I250"/>
  <c r="K249"/>
  <c r="J249"/>
  <c r="I249"/>
  <c r="G248"/>
  <c r="I248" s="1"/>
  <c r="D248"/>
  <c r="K242"/>
  <c r="J242"/>
  <c r="I242"/>
  <c r="G241"/>
  <c r="I241" s="1"/>
  <c r="D241"/>
  <c r="K235"/>
  <c r="J235"/>
  <c r="I235"/>
  <c r="G234"/>
  <c r="I234" s="1"/>
  <c r="D234"/>
  <c r="K228"/>
  <c r="J228"/>
  <c r="I228"/>
  <c r="G227"/>
  <c r="I227" s="1"/>
  <c r="D227"/>
  <c r="K221"/>
  <c r="J221"/>
  <c r="I221"/>
  <c r="G220"/>
  <c r="I220" s="1"/>
  <c r="D220"/>
  <c r="G213"/>
  <c r="I213" s="1"/>
  <c r="D213"/>
  <c r="K207"/>
  <c r="J207"/>
  <c r="I207"/>
  <c r="I206"/>
  <c r="G206"/>
  <c r="D206"/>
  <c r="K201"/>
  <c r="J201"/>
  <c r="I201"/>
  <c r="K199"/>
  <c r="J199"/>
  <c r="I199"/>
  <c r="G198"/>
  <c r="I198" s="1"/>
  <c r="D198"/>
  <c r="G194"/>
  <c r="I194" s="1"/>
  <c r="F194"/>
  <c r="F187" s="1"/>
  <c r="E194"/>
  <c r="D194"/>
  <c r="D187" s="1"/>
  <c r="G192"/>
  <c r="I192" s="1"/>
  <c r="F192"/>
  <c r="F185" s="1"/>
  <c r="E192"/>
  <c r="E185" s="1"/>
  <c r="D192"/>
  <c r="D191"/>
  <c r="D184" s="1"/>
  <c r="G189"/>
  <c r="D189"/>
  <c r="E187"/>
  <c r="D185"/>
  <c r="J192" l="1"/>
  <c r="K194"/>
  <c r="G191"/>
  <c r="G185"/>
  <c r="J194"/>
  <c r="K192"/>
  <c r="G187"/>
  <c r="I185" l="1"/>
  <c r="K185"/>
  <c r="J185"/>
  <c r="K187"/>
  <c r="I187"/>
  <c r="J187"/>
  <c r="I191"/>
  <c r="G184"/>
  <c r="I184" s="1"/>
  <c r="H79" l="1"/>
  <c r="H22" s="1"/>
  <c r="H21" s="1"/>
  <c r="H88"/>
  <c r="H45" s="1"/>
  <c r="H105"/>
  <c r="H99" s="1"/>
  <c r="H106"/>
  <c r="H121"/>
  <c r="H114"/>
  <c r="H116"/>
  <c r="I131"/>
  <c r="H128"/>
  <c r="H141"/>
  <c r="H98" s="1"/>
  <c r="H346"/>
  <c r="H353"/>
  <c r="H339"/>
  <c r="H296"/>
  <c r="H297"/>
  <c r="H183"/>
  <c r="H77" s="1"/>
  <c r="H17"/>
  <c r="H19"/>
  <c r="H11" s="1"/>
  <c r="H171"/>
  <c r="H157"/>
  <c r="H164"/>
  <c r="H150"/>
  <c r="H360"/>
  <c r="H78" l="1"/>
  <c r="H119"/>
  <c r="H72"/>
  <c r="H71" s="1"/>
  <c r="H92"/>
  <c r="H55"/>
  <c r="H49" s="1"/>
  <c r="H42"/>
  <c r="H9"/>
  <c r="H66"/>
  <c r="H85"/>
  <c r="H62"/>
  <c r="H56" s="1"/>
  <c r="H69"/>
  <c r="H64"/>
  <c r="H63" s="1"/>
  <c r="H113"/>
  <c r="E164"/>
  <c r="E150"/>
  <c r="K157" l="1"/>
  <c r="J157"/>
  <c r="I157"/>
  <c r="K171" l="1"/>
  <c r="K164"/>
  <c r="K150"/>
  <c r="K122"/>
  <c r="F72" l="1"/>
  <c r="F79"/>
  <c r="F114"/>
  <c r="F64" l="1"/>
  <c r="F15"/>
  <c r="F22"/>
  <c r="E72"/>
  <c r="G72"/>
  <c r="K72" s="1"/>
  <c r="D72"/>
  <c r="G77"/>
  <c r="D77"/>
  <c r="G88"/>
  <c r="G66" s="1"/>
  <c r="D88"/>
  <c r="G290"/>
  <c r="H290" s="1"/>
  <c r="G318"/>
  <c r="H318" s="1"/>
  <c r="D318"/>
  <c r="I360"/>
  <c r="G354"/>
  <c r="H354" s="1"/>
  <c r="D354"/>
  <c r="D66" l="1"/>
  <c r="I66" s="1"/>
  <c r="I88"/>
  <c r="H15"/>
  <c r="F7"/>
  <c r="I354"/>
  <c r="H7" l="1"/>
  <c r="E79"/>
  <c r="G79"/>
  <c r="K79" s="1"/>
  <c r="D79"/>
  <c r="G85"/>
  <c r="G98"/>
  <c r="D98"/>
  <c r="G105"/>
  <c r="G62" s="1"/>
  <c r="D105"/>
  <c r="D99" s="1"/>
  <c r="G325"/>
  <c r="H325" s="1"/>
  <c r="H34" s="1"/>
  <c r="H28" s="1"/>
  <c r="D325"/>
  <c r="D34" s="1"/>
  <c r="G332"/>
  <c r="D332"/>
  <c r="D326" s="1"/>
  <c r="G333"/>
  <c r="H333" s="1"/>
  <c r="G340"/>
  <c r="H340" s="1"/>
  <c r="G347"/>
  <c r="H347" s="1"/>
  <c r="I353"/>
  <c r="D347"/>
  <c r="I346"/>
  <c r="D340"/>
  <c r="I339"/>
  <c r="D333"/>
  <c r="I296"/>
  <c r="G289"/>
  <c r="H289" s="1"/>
  <c r="H20" s="1"/>
  <c r="H14" s="1"/>
  <c r="D289"/>
  <c r="D283" s="1"/>
  <c r="G119"/>
  <c r="E116"/>
  <c r="G116"/>
  <c r="E114"/>
  <c r="G114"/>
  <c r="K114" s="1"/>
  <c r="D116"/>
  <c r="D119"/>
  <c r="D114"/>
  <c r="G142"/>
  <c r="H142" s="1"/>
  <c r="D142"/>
  <c r="I141"/>
  <c r="G135"/>
  <c r="H135" s="1"/>
  <c r="D135"/>
  <c r="G128"/>
  <c r="D128"/>
  <c r="I128" s="1"/>
  <c r="J122"/>
  <c r="I122"/>
  <c r="G121"/>
  <c r="D121"/>
  <c r="G41" l="1"/>
  <c r="G35" s="1"/>
  <c r="H332"/>
  <c r="H41" s="1"/>
  <c r="H35" s="1"/>
  <c r="G319"/>
  <c r="H319" s="1"/>
  <c r="I325"/>
  <c r="I116"/>
  <c r="I119"/>
  <c r="I340"/>
  <c r="D92"/>
  <c r="D69"/>
  <c r="G78"/>
  <c r="G64"/>
  <c r="K64" s="1"/>
  <c r="E22"/>
  <c r="E64"/>
  <c r="G92"/>
  <c r="G69"/>
  <c r="D22"/>
  <c r="D64"/>
  <c r="G20"/>
  <c r="G34"/>
  <c r="G28" s="1"/>
  <c r="G22"/>
  <c r="D20"/>
  <c r="G56"/>
  <c r="I79"/>
  <c r="D45"/>
  <c r="D62"/>
  <c r="D56" s="1"/>
  <c r="I135"/>
  <c r="G55"/>
  <c r="G49" s="1"/>
  <c r="D41"/>
  <c r="D78"/>
  <c r="D55"/>
  <c r="D49" s="1"/>
  <c r="I333"/>
  <c r="I347"/>
  <c r="G42"/>
  <c r="I105"/>
  <c r="I77"/>
  <c r="D85"/>
  <c r="I85" s="1"/>
  <c r="G99"/>
  <c r="I99" s="1"/>
  <c r="D28"/>
  <c r="I98"/>
  <c r="I332"/>
  <c r="D310"/>
  <c r="D304" s="1"/>
  <c r="G312"/>
  <c r="H312" s="1"/>
  <c r="G326"/>
  <c r="G310"/>
  <c r="H310" s="1"/>
  <c r="I318"/>
  <c r="D319"/>
  <c r="I289"/>
  <c r="D312"/>
  <c r="G283"/>
  <c r="I142"/>
  <c r="I121"/>
  <c r="D42" l="1"/>
  <c r="I42" s="1"/>
  <c r="I45"/>
  <c r="I283"/>
  <c r="H283"/>
  <c r="I326"/>
  <c r="H326"/>
  <c r="H12"/>
  <c r="H6" s="1"/>
  <c r="I319"/>
  <c r="I92"/>
  <c r="I78"/>
  <c r="G21"/>
  <c r="K22"/>
  <c r="D12"/>
  <c r="G12"/>
  <c r="I55"/>
  <c r="I49"/>
  <c r="I310"/>
  <c r="I28"/>
  <c r="I34"/>
  <c r="J22"/>
  <c r="I22"/>
  <c r="I20"/>
  <c r="I56"/>
  <c r="D35"/>
  <c r="I35" s="1"/>
  <c r="I62"/>
  <c r="I312"/>
  <c r="I41"/>
  <c r="I69"/>
  <c r="G304"/>
  <c r="H304" s="1"/>
  <c r="I12" l="1"/>
  <c r="I304"/>
  <c r="G17" l="1"/>
  <c r="G9" s="1"/>
  <c r="E17"/>
  <c r="E9" s="1"/>
  <c r="D17"/>
  <c r="D9" s="1"/>
  <c r="I9" s="1"/>
  <c r="E15"/>
  <c r="E7" s="1"/>
  <c r="G19"/>
  <c r="G11" s="1"/>
  <c r="D19"/>
  <c r="D11" s="1"/>
  <c r="G15" l="1"/>
  <c r="K15" s="1"/>
  <c r="I11"/>
  <c r="I19"/>
  <c r="J17"/>
  <c r="I17"/>
  <c r="J15" l="1"/>
  <c r="G7"/>
  <c r="K7" s="1"/>
  <c r="D15"/>
  <c r="G14"/>
  <c r="J9"/>
  <c r="I15" l="1"/>
  <c r="D7"/>
  <c r="D71"/>
  <c r="G71"/>
  <c r="D290"/>
  <c r="I290" s="1"/>
  <c r="D156"/>
  <c r="G156"/>
  <c r="H156" s="1"/>
  <c r="G163"/>
  <c r="H163" s="1"/>
  <c r="J164"/>
  <c r="I156" l="1"/>
  <c r="G6"/>
  <c r="D163" l="1"/>
  <c r="I163" s="1"/>
  <c r="I164"/>
  <c r="D6" l="1"/>
  <c r="G106" l="1"/>
  <c r="D106"/>
  <c r="J114"/>
  <c r="I114"/>
  <c r="G113"/>
  <c r="D113"/>
  <c r="J150"/>
  <c r="I150"/>
  <c r="G149"/>
  <c r="H149" s="1"/>
  <c r="D149"/>
  <c r="J171"/>
  <c r="I171"/>
  <c r="G170"/>
  <c r="H170" s="1"/>
  <c r="D170"/>
  <c r="I183"/>
  <c r="G177"/>
  <c r="H177" s="1"/>
  <c r="D177"/>
  <c r="D297"/>
  <c r="I177" l="1"/>
  <c r="I149"/>
  <c r="I113"/>
  <c r="I72"/>
  <c r="J72"/>
  <c r="I170"/>
  <c r="D14" l="1"/>
  <c r="I14" s="1"/>
  <c r="D63"/>
  <c r="J64"/>
  <c r="G63"/>
  <c r="D21"/>
  <c r="I71"/>
  <c r="I64"/>
  <c r="I21" l="1"/>
  <c r="J7"/>
  <c r="I63"/>
  <c r="I7"/>
  <c r="I6" l="1"/>
</calcChain>
</file>

<file path=xl/sharedStrings.xml><?xml version="1.0" encoding="utf-8"?>
<sst xmlns="http://schemas.openxmlformats.org/spreadsheetml/2006/main" count="1205" uniqueCount="145">
  <si>
    <t>Наименование</t>
  </si>
  <si>
    <t>Ответственный исполнитель (соисполнитель, участник)</t>
  </si>
  <si>
    <t>Источники финансового обеспечения</t>
  </si>
  <si>
    <t>Государственная программа «Развитие транспортной системы до 2020 года»</t>
  </si>
  <si>
    <t>комитет дорожного хозяйства области;</t>
  </si>
  <si>
    <t>комитет капитального строительства области</t>
  </si>
  <si>
    <t xml:space="preserve">всего </t>
  </si>
  <si>
    <t>областной бюджет</t>
  </si>
  <si>
    <t>в том числе по исполнителям:</t>
  </si>
  <si>
    <t>Подпрограмма 1. «Модернизация и развитие транспортного комплекса Саратовской области»</t>
  </si>
  <si>
    <r>
      <t>1.1.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9"/>
        <color theme="1"/>
        <rFont val="Times New Roman"/>
        <family val="1"/>
        <charset val="204"/>
      </rPr>
      <t> </t>
    </r>
  </si>
  <si>
    <t>Предоставление субсидий авиакомпаниям, осуществляющим перевозки пассажиров воздушным транспортом</t>
  </si>
  <si>
    <r>
      <t>1.2.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 </t>
    </r>
  </si>
  <si>
    <t>Строительство аэропортового комплекса «Центральный» г. Саратов</t>
  </si>
  <si>
    <r>
      <t>1.3.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 </t>
    </r>
  </si>
  <si>
    <r>
      <t>1.5.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 </t>
    </r>
  </si>
  <si>
    <t>Подпрограмма 4.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</si>
  <si>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r>
      <t>1.7.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 </t>
    </r>
  </si>
  <si>
    <t>Приобретение автотранспортными организациями и предприятиями области всех форм собственности пассажирского подвижного состава</t>
  </si>
  <si>
    <r>
      <t>1.6.</t>
    </r>
    <r>
      <rPr>
        <sz val="7"/>
        <color theme="1"/>
        <rFont val="Times New Roman"/>
        <family val="1"/>
        <charset val="204"/>
      </rPr>
      <t xml:space="preserve">   </t>
    </r>
    <r>
      <rPr>
        <sz val="9"/>
        <color theme="1"/>
        <rFont val="Times New Roman"/>
        <family val="1"/>
        <charset val="204"/>
      </rPr>
      <t> </t>
    </r>
  </si>
  <si>
    <t>Ответственный исполнитель, соисполнитель, участник государственной программы (соисполнитель подпрограммы) (далее - исполнитель)</t>
  </si>
  <si>
    <t xml:space="preserve">Утвержденные объемы финансового обеспечения, тыс. руб. </t>
  </si>
  <si>
    <t xml:space="preserve">Кассовое исполнение, </t>
  </si>
  <si>
    <t>тыс. руб.</t>
  </si>
  <si>
    <t>Процент исполнения</t>
  </si>
  <si>
    <t>в ГП</t>
  </si>
  <si>
    <t>в ОБ</t>
  </si>
  <si>
    <t>к ГП</t>
  </si>
  <si>
    <t>к ОБ</t>
  </si>
  <si>
    <t>Подпрограмма 2</t>
  </si>
  <si>
    <t>«Модернизация и развитие автомобильных дорог общего пользования регионального</t>
  </si>
  <si>
    <t>и межмуниципального значения Саратовской области»</t>
  </si>
  <si>
    <t>всего</t>
  </si>
  <si>
    <t>2 630 130,8</t>
  </si>
  <si>
    <t>2 624 130,8</t>
  </si>
  <si>
    <t>713 283,5</t>
  </si>
  <si>
    <t>в том числе софинансируемые из федерального бюджета</t>
  </si>
  <si>
    <t>федеральный бюджет</t>
  </si>
  <si>
    <t>в том числе на софинансирование расходных обязательств области</t>
  </si>
  <si>
    <t>местные бюджеты</t>
  </si>
  <si>
    <t>внебюджетные источники</t>
  </si>
  <si>
    <t>комитет дорожного хозяйства области</t>
  </si>
  <si>
    <r>
      <t xml:space="preserve">Основное мероприятие 2.1 </t>
    </r>
    <r>
      <rPr>
        <sz val="11"/>
        <color rgb="FF000000"/>
        <rFont val="Times New Roman"/>
        <family val="1"/>
        <charset val="204"/>
      </rPr>
      <t>«Строительство</t>
    </r>
  </si>
  <si>
    <t>и реконструкция автомобильных дорог общего пользования регионального</t>
  </si>
  <si>
    <t>и межмуниципального значения, мостов и мостовых переходов, находящихся</t>
  </si>
  <si>
    <t>в государственной собственности области,</t>
  </si>
  <si>
    <t>за счет средств областного дорожного фонда»,</t>
  </si>
  <si>
    <t>в том числе:</t>
  </si>
  <si>
    <t>85 345,4</t>
  </si>
  <si>
    <t>16 057,0</t>
  </si>
  <si>
    <r>
      <t xml:space="preserve">контрольное событие </t>
    </r>
    <r>
      <rPr>
        <sz val="11"/>
        <color rgb="FF000000"/>
        <rFont val="Times New Roman"/>
        <family val="1"/>
        <charset val="204"/>
      </rPr>
      <t>2.1.1. Строительство мостового перехода через судоходный канал</t>
    </r>
  </si>
  <si>
    <t>в г. Балаково Саратовской области</t>
  </si>
  <si>
    <t>85 279,6</t>
  </si>
  <si>
    <t>контрольное событие 2.1.2. Строительство автодороги Самара – Пугачев – Энгельс – Волгоград на участке км 501 – граница Волгоградской области</t>
  </si>
  <si>
    <t>в Ровенском районе Саратовской области</t>
  </si>
  <si>
    <t>Контрольное событие 2.1.3. Проектно-изыскательские, научно-исследовательские, опытно-конструкторские работы по объектам строительства</t>
  </si>
  <si>
    <t>на автомобильных дорогах общего пользования регионального</t>
  </si>
  <si>
    <t>и межмуниципального значения и искусственных сооружений на них, находящихся</t>
  </si>
  <si>
    <t>в государственной собственности области</t>
  </si>
  <si>
    <t>Основное мероприятие 2.2</t>
  </si>
  <si>
    <t>«Капитальный ремонт, ремонт</t>
  </si>
  <si>
    <t>и содержание автомобильных дорог общего пользования регионального</t>
  </si>
  <si>
    <t>и межмуниципального значения, мостов и иных искусственных сооружений на них, находящихся</t>
  </si>
  <si>
    <t>в государственной собственности области, за счет средств областного дорожного фонда»</t>
  </si>
  <si>
    <t>2 318 585,4</t>
  </si>
  <si>
    <t>2 312 585,4</t>
  </si>
  <si>
    <t>693 426,5</t>
  </si>
  <si>
    <t>Основное мероприятие 2.3</t>
  </si>
  <si>
    <t>«Субсидия бюджетам муниципальных районов области на проектирование и строительство (реконструкцию) автомобильных дорог общего пользования местного значения с твердым покрытием</t>
  </si>
  <si>
    <t>до сельских населенных пунктов,</t>
  </si>
  <si>
    <t>не имеющих круглогодичной связи с сетью автомобильных дорог общего пользования за счет средств областного дорожного фонда»</t>
  </si>
  <si>
    <t>комитет дорожного хозяйства области; органы местного самоуправления области</t>
  </si>
  <si>
    <t>(по согласованию)</t>
  </si>
  <si>
    <t>145 000,0</t>
  </si>
  <si>
    <t>Основное мероприятие 2.4</t>
  </si>
  <si>
    <t>«Субсидия бюджетным учреждениям</t>
  </si>
  <si>
    <t>на финансовое обеспечение выполнения государственного задания в сфере использования автомобильных дорог</t>
  </si>
  <si>
    <t>и осуществления дорожной деятельности</t>
  </si>
  <si>
    <t>за счет средств областного дорожного фонда»</t>
  </si>
  <si>
    <t>государственное бюджетное учреждение области «Дирекция автомобильных дорог»</t>
  </si>
  <si>
    <t>81 200,0</t>
  </si>
  <si>
    <t>3 800,0</t>
  </si>
  <si>
    <t>Кассовое исполнение, тыс.руб.</t>
  </si>
  <si>
    <t xml:space="preserve">федеральный бюджет </t>
  </si>
  <si>
    <t xml:space="preserve">внебюджетные источники </t>
  </si>
  <si>
    <t>Основное 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фонда», в том числе:</t>
  </si>
  <si>
    <t xml:space="preserve">Основное мероприятие 2.2
«Капитальный ремонт, ремонт 
и содержание автомобильных дорог общего пользования регионального 
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
</t>
  </si>
  <si>
    <t>4.1.   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</t>
  </si>
  <si>
    <t>4.2. Проектирование и оснащение регионального навигационно-информационного центра Саратовской области</t>
  </si>
  <si>
    <t>Исполнено</t>
  </si>
  <si>
    <t>министерство транспорта и дорожного хозяйства области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</si>
  <si>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</si>
  <si>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 xml:space="preserve"> министерство транспорта и дорожного хозяйства области</t>
    </r>
  </si>
  <si>
    <t>Исполнитель: 
министерство транспорта и дорожного хозяйства области;
министерство социального развития области;</t>
  </si>
  <si>
    <t>Исполнитель:министерство транспорта и дорожного хозяйства области</t>
  </si>
  <si>
    <t>Исполнитель: министерство транспорта и дорожного хозяйства области</t>
  </si>
  <si>
    <t>Контрольное событие 2.1.2.14.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</si>
  <si>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Федеарльное агентство воздушного транспорта</t>
  </si>
  <si>
    <t>Исполнитель: комитет капитального строительства области;
Соисполнитель: Федеарльное агентство воздушного транспорта;
Участник: оператор аэропорта;
Участник: сетевые эксплуатационные компании</t>
  </si>
  <si>
    <t>оператор аэропорта</t>
  </si>
  <si>
    <t>сетевые эксплуатационные компании</t>
  </si>
  <si>
    <t>Подпрограмма 5. «Развитие рынка газового моторного топлива в Саратовской области»</t>
  </si>
  <si>
    <t>Министерство транспорта и дорожного хозяйства области;
министерство промышленности и энергетики области;
министерство строительства и ЖКХ области</t>
  </si>
  <si>
    <t>министерство промышленности и энергетики области</t>
  </si>
  <si>
    <t>министерство строительства и ЖКХ области</t>
  </si>
  <si>
    <t>5.1.   Приобретение общественного автомобильного транпорта, работающего на газомоторном топливе</t>
  </si>
  <si>
    <t>5.2.  Развитие газомоторной инфраструктуры в Саратовской области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</si>
  <si>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промышленности и энергетики области</t>
    </r>
  </si>
  <si>
    <t>5.3. Перевод коммунальной техники на газомоторное топливо</t>
  </si>
  <si>
    <t>министерство транспорта и дорожного хозяйства области;
министерство социального развития области;
комитет капитального строительства области;
Федеарльное агентство воздушного транспорта;
оператор аэропорта;
сетевые эксплуатационные компании</t>
  </si>
  <si>
    <t>министерство транспорта и дорожного хозяйства области;
министерство социального развития области;
комитет капитального строительства области;
министерство промышленности и энергетики области;
министерство строительства и ЖКХ области;
Федеарльное агентство воздушного транспорта;
оператор аэропорта;
сетевые эксплуатационные компании</t>
  </si>
  <si>
    <t>Подпрограмма 2 «Модернизация и развитие автомобильных дорог общего пользования регионального и межмуниципального значения Саратовской области»</t>
  </si>
  <si>
    <t xml:space="preserve">5.4. Перевод общественного пассажирского транспорта на газомоторное топливо
</t>
  </si>
  <si>
    <t xml:space="preserve"> министерство транспорта и дорожного хозяйства области</t>
  </si>
  <si>
    <t>Исполнитель: 
министерство транспорта и дорожного хозяйства области</t>
  </si>
  <si>
    <t>Обеспечение организации транспортного обслуживания населения на территории области</t>
  </si>
  <si>
    <t>Обеспечение перевозок пассажиров железнодорожным транспортом пригородного сообщения</t>
  </si>
  <si>
    <t>Обеспечение перевозок пассажиров речным транспортом в пригородном сообщении</t>
  </si>
  <si>
    <r>
      <t xml:space="preserve">Исполнитель: 
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</si>
  <si>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t>контрольное событие 2.1.1.2. Строительство Северного автодорожного подхода к аэропортовому комплексу "Центральный" (г.Саратов)</t>
  </si>
  <si>
    <t>за счет возврата из федерального бюджета остатка субсидии,не использованного по состоянию на 01.01.2016</t>
  </si>
  <si>
    <t>Основное мероприятие 2.8                       «Субсидия бюджетам муниципальных районов области на капитальный ремонт, ремонт и содержание автомобильных дорог общего пользования местного значения, за счет средств областного дорожного фонда»</t>
  </si>
  <si>
    <t>Предусмотрено в ГП</t>
  </si>
  <si>
    <t>Утверждено в ОБ</t>
  </si>
  <si>
    <t>Выделены лимиты</t>
  </si>
  <si>
    <t>к ЛБО</t>
  </si>
  <si>
    <t>Обеспечение перевозок пассажиров автомобильным и городским электрическим транспортом</t>
  </si>
  <si>
    <t>1.4.1</t>
  </si>
  <si>
    <t xml:space="preserve">Контрольное событие 2.1.2.7. Реконструкция автомобильной дороги Шевыревка – Сабуровка на участке км 10+000 – км 11+000 в Саратовском районе </t>
  </si>
  <si>
    <t xml:space="preserve">Основное мероприятие 2.4
«Обеспечение организации использования автомобильных дорог 
и осуществления дорожной деятельности 
за счет средств областного дорожного фонда»
</t>
  </si>
  <si>
    <t>Основное мероприятие 2.13 «Комплексное развитие транспортной инфраструктуры Саратовской агломерации»</t>
  </si>
  <si>
    <t>Основное мероприятие 2.14 «Приобретение дорожной техники за счет средств областного дорожного фонда»</t>
  </si>
  <si>
    <t>министерство транспорта и дорожного хозяйства области, ГКУ СО "Дирекция транспорта и дорожного хозяйства "</t>
  </si>
  <si>
    <t>министерство транспорта и дорожного хозяйства области, ГКУ СО "Дирекция транспорта и дорожного хозяйства ", ГКУ "Региональный навигационно-информационный центр", органы местного самоуправления (по согласованию)</t>
  </si>
  <si>
    <t xml:space="preserve">министерство транспорта и дорожного хозяйства области, ГКУ СО "Дирекция транспорта и дорожного хозяйства "
</t>
  </si>
  <si>
    <t xml:space="preserve">министерство транспорта и дорожного хозяйства области; органы местного самоуправления области (по согласованию)
</t>
  </si>
  <si>
    <t xml:space="preserve">министерство транспорта и дорожного хозяйства области, ГКУ СО "Дирекция транспорта и дорожного хозяйства ", ГКУ "Региональный навигационно-информационный центр", органы местного самоуправления области (по согласованию)
</t>
  </si>
  <si>
    <r>
      <t>Таблица № 6 (</t>
    </r>
    <r>
      <rPr>
        <sz val="11"/>
        <color theme="1"/>
        <rFont val="Times New Roman"/>
        <family val="1"/>
        <charset val="204"/>
      </rPr>
      <t>приложение №16</t>
    </r>
    <r>
      <rPr>
        <i/>
        <sz val="11"/>
        <color theme="1"/>
        <rFont val="Times New Roman"/>
        <family val="1"/>
        <charset val="204"/>
      </rPr>
      <t xml:space="preserve"> к постановлению 
Правительства области от 25 июля 2013 года № 362-П)
</t>
    </r>
  </si>
  <si>
    <t>Сведения
о расходах на реализацию государственной программы
Саратовской области «Развитие транспортной системы до 2020 года»
произведенных за 12 месяцев 2017 года за счет соответствующих источников финансового обеспечения</t>
  </si>
  <si>
    <t>х</t>
  </si>
  <si>
    <t>Контрольное событие 2.1.2.9. Строительство мостового перехода через р.Камелик на км 51+253 автомобильной дороги «Пугачев-Перелюб» в Саратовской области</t>
  </si>
  <si>
    <t>Фактическое исполнение, тыс.руб.</t>
  </si>
  <si>
    <t>2.13.1.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округов области за счет областного дорожного фонда</t>
  </si>
  <si>
    <t>2.13.2.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областного дорожного фонда</t>
  </si>
  <si>
    <t>2.13.3. Осуществление дорожной деятельности в отношении автомобильных дорог общего пользования регионального значения Саратовской агломерации за счет областного дорожного фонда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</si>
</sst>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6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9" tint="-0.49998474074526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Fill="1"/>
    <xf numFmtId="164" fontId="2" fillId="0" borderId="6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horizontal="left" vertical="top" wrapText="1" indent="2"/>
    </xf>
    <xf numFmtId="164" fontId="1" fillId="0" borderId="7" xfId="0" applyNumberFormat="1" applyFont="1" applyFill="1" applyBorder="1" applyAlignment="1">
      <alignment horizontal="left" vertical="top" wrapText="1" indent="2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16" xfId="0" applyFont="1" applyBorder="1" applyAlignment="1">
      <alignment horizontal="justify"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0" fillId="0" borderId="16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/>
    <xf numFmtId="164" fontId="2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left" vertical="top" wrapText="1" indent="2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left" vertical="top" wrapText="1"/>
    </xf>
    <xf numFmtId="164" fontId="1" fillId="3" borderId="3" xfId="0" applyNumberFormat="1" applyFont="1" applyFill="1" applyBorder="1" applyAlignment="1">
      <alignment horizontal="left" vertical="top" wrapText="1"/>
    </xf>
    <xf numFmtId="164" fontId="1" fillId="3" borderId="4" xfId="0" applyNumberFormat="1" applyFont="1" applyFill="1" applyBorder="1" applyAlignment="1">
      <alignment horizontal="left" vertical="top" wrapText="1"/>
    </xf>
    <xf numFmtId="164" fontId="1" fillId="3" borderId="2" xfId="0" applyNumberFormat="1" applyFont="1" applyFill="1" applyBorder="1" applyAlignment="1">
      <alignment vertical="top" wrapText="1"/>
    </xf>
    <xf numFmtId="164" fontId="1" fillId="3" borderId="3" xfId="0" applyNumberFormat="1" applyFont="1" applyFill="1" applyBorder="1" applyAlignment="1">
      <alignment vertical="top" wrapText="1"/>
    </xf>
    <xf numFmtId="164" fontId="1" fillId="3" borderId="4" xfId="0" applyNumberFormat="1" applyFont="1" applyFill="1" applyBorder="1" applyAlignment="1">
      <alignment vertical="top" wrapText="1"/>
    </xf>
    <xf numFmtId="164" fontId="1" fillId="3" borderId="2" xfId="0" applyNumberFormat="1" applyFont="1" applyFill="1" applyBorder="1" applyAlignment="1">
      <alignment horizontal="center" vertical="top" wrapText="1"/>
    </xf>
    <xf numFmtId="164" fontId="1" fillId="3" borderId="3" xfId="0" applyNumberFormat="1" applyFont="1" applyFill="1" applyBorder="1" applyAlignment="1">
      <alignment horizontal="center" vertical="top" wrapText="1"/>
    </xf>
    <xf numFmtId="164" fontId="1" fillId="3" borderId="4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164" fontId="1" fillId="0" borderId="8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left"/>
    </xf>
    <xf numFmtId="164" fontId="7" fillId="0" borderId="10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13" fillId="0" borderId="19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Alignment="1">
      <alignment horizontal="right" vertical="center" wrapText="1"/>
    </xf>
    <xf numFmtId="164" fontId="3" fillId="0" borderId="4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0" fillId="0" borderId="11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0" fillId="0" borderId="18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8" fillId="0" borderId="1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0"/>
  <sheetViews>
    <sheetView tabSelected="1" view="pageBreakPreview" zoomScale="85" zoomScaleNormal="100" zoomScaleSheetLayoutView="85" workbookViewId="0">
      <pane xSplit="3" ySplit="5" topLeftCell="D234" activePane="bottomRight" state="frozen"/>
      <selection pane="topRight" activeCell="D1" sqref="D1"/>
      <selection pane="bottomLeft" activeCell="A6" sqref="A6"/>
      <selection pane="bottomRight" activeCell="K258" sqref="K258:K259"/>
    </sheetView>
  </sheetViews>
  <sheetFormatPr defaultRowHeight="15"/>
  <cols>
    <col min="1" max="1" width="30.85546875" style="1" customWidth="1"/>
    <col min="2" max="2" width="26.7109375" style="1" customWidth="1"/>
    <col min="3" max="3" width="23.28515625" style="1" customWidth="1"/>
    <col min="4" max="4" width="15.5703125" style="1" customWidth="1"/>
    <col min="5" max="6" width="14.28515625" style="1" customWidth="1"/>
    <col min="7" max="8" width="20.7109375" style="1" customWidth="1"/>
    <col min="9" max="9" width="9.85546875" style="1" customWidth="1"/>
    <col min="10" max="10" width="8.42578125" style="1" customWidth="1"/>
    <col min="11" max="16384" width="9.140625" style="1"/>
  </cols>
  <sheetData>
    <row r="1" spans="1:11" ht="51" customHeight="1">
      <c r="D1" s="63" t="s">
        <v>137</v>
      </c>
      <c r="E1" s="63"/>
      <c r="F1" s="63"/>
      <c r="G1" s="63"/>
      <c r="H1" s="63"/>
      <c r="I1" s="63"/>
      <c r="J1" s="63"/>
      <c r="K1" s="63"/>
    </row>
    <row r="2" spans="1:11" ht="63" customHeight="1">
      <c r="A2" s="62" t="s">
        <v>138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3.5" customHeight="1">
      <c r="A3" s="55" t="s">
        <v>0</v>
      </c>
      <c r="B3" s="55" t="s">
        <v>1</v>
      </c>
      <c r="C3" s="55" t="s">
        <v>2</v>
      </c>
      <c r="D3" s="60" t="s">
        <v>122</v>
      </c>
      <c r="E3" s="60" t="s">
        <v>123</v>
      </c>
      <c r="F3" s="55" t="s">
        <v>124</v>
      </c>
      <c r="G3" s="66" t="s">
        <v>89</v>
      </c>
      <c r="H3" s="67"/>
      <c r="I3" s="60" t="s">
        <v>24</v>
      </c>
      <c r="J3" s="60"/>
      <c r="K3" s="60"/>
    </row>
    <row r="4" spans="1:11" ht="24.75" customHeight="1">
      <c r="A4" s="56"/>
      <c r="B4" s="56"/>
      <c r="C4" s="56"/>
      <c r="D4" s="60"/>
      <c r="E4" s="60"/>
      <c r="F4" s="56"/>
      <c r="G4" s="55" t="s">
        <v>82</v>
      </c>
      <c r="H4" s="55" t="s">
        <v>141</v>
      </c>
      <c r="I4" s="60"/>
      <c r="J4" s="60"/>
      <c r="K4" s="60"/>
    </row>
    <row r="5" spans="1:11" ht="12.75" customHeight="1">
      <c r="A5" s="57"/>
      <c r="B5" s="57"/>
      <c r="C5" s="57"/>
      <c r="D5" s="60"/>
      <c r="E5" s="60"/>
      <c r="F5" s="57"/>
      <c r="G5" s="57"/>
      <c r="H5" s="57"/>
      <c r="I5" s="25" t="s">
        <v>27</v>
      </c>
      <c r="J5" s="25" t="s">
        <v>28</v>
      </c>
      <c r="K5" s="25" t="s">
        <v>125</v>
      </c>
    </row>
    <row r="6" spans="1:11" ht="18" customHeight="1">
      <c r="A6" s="46" t="s">
        <v>3</v>
      </c>
      <c r="B6" s="54" t="s">
        <v>110</v>
      </c>
      <c r="C6" s="2" t="s">
        <v>6</v>
      </c>
      <c r="D6" s="3">
        <f>D7+D9+D11+D12</f>
        <v>11400292.5</v>
      </c>
      <c r="E6" s="27" t="s">
        <v>139</v>
      </c>
      <c r="F6" s="27" t="s">
        <v>139</v>
      </c>
      <c r="G6" s="3">
        <f t="shared" ref="G6:H6" si="0">G7+G9+G11+G12</f>
        <v>8703031.6000000015</v>
      </c>
      <c r="H6" s="3">
        <f t="shared" si="0"/>
        <v>9571486.5</v>
      </c>
      <c r="I6" s="23">
        <f>G6/D6</f>
        <v>0.7634042372158435</v>
      </c>
      <c r="J6" s="28" t="s">
        <v>139</v>
      </c>
      <c r="K6" s="28" t="s">
        <v>139</v>
      </c>
    </row>
    <row r="7" spans="1:11" ht="24" customHeight="1">
      <c r="A7" s="47"/>
      <c r="B7" s="52"/>
      <c r="C7" s="4" t="s">
        <v>7</v>
      </c>
      <c r="D7" s="5">
        <f t="shared" ref="D7:H11" si="1">D15+D22+D29+D36+D43+D50+D57</f>
        <v>6928632.5</v>
      </c>
      <c r="E7" s="5">
        <f t="shared" si="1"/>
        <v>6927165.7000000002</v>
      </c>
      <c r="F7" s="5">
        <f t="shared" si="1"/>
        <v>6132555.3870000001</v>
      </c>
      <c r="G7" s="5">
        <f t="shared" si="1"/>
        <v>5089290.5000000009</v>
      </c>
      <c r="H7" s="5">
        <f t="shared" si="1"/>
        <v>5089290.5000000009</v>
      </c>
      <c r="I7" s="22">
        <f>G7/D7</f>
        <v>0.73453029872777942</v>
      </c>
      <c r="J7" s="22">
        <f>G7/E7</f>
        <v>0.73468583261982612</v>
      </c>
      <c r="K7" s="22">
        <f>G7/F7</f>
        <v>0.82988088632488377</v>
      </c>
    </row>
    <row r="8" spans="1:11" ht="24" customHeight="1">
      <c r="A8" s="47"/>
      <c r="B8" s="52"/>
      <c r="C8" s="4" t="s">
        <v>36</v>
      </c>
      <c r="D8" s="5"/>
      <c r="E8" s="5"/>
      <c r="F8" s="5"/>
      <c r="G8" s="5"/>
      <c r="H8" s="5"/>
      <c r="I8" s="22"/>
      <c r="J8" s="22"/>
      <c r="K8" s="23"/>
    </row>
    <row r="9" spans="1:11" ht="18.75" customHeight="1">
      <c r="A9" s="47"/>
      <c r="B9" s="52"/>
      <c r="C9" s="4" t="s">
        <v>83</v>
      </c>
      <c r="D9" s="5">
        <f t="shared" si="1"/>
        <v>2768500</v>
      </c>
      <c r="E9" s="5">
        <f t="shared" si="1"/>
        <v>1900000</v>
      </c>
      <c r="F9" s="5"/>
      <c r="G9" s="5">
        <f t="shared" si="1"/>
        <v>1900000</v>
      </c>
      <c r="H9" s="5">
        <f t="shared" si="1"/>
        <v>2768454.9</v>
      </c>
      <c r="I9" s="22">
        <f>H9/D9</f>
        <v>0.99998370959003069</v>
      </c>
      <c r="J9" s="22">
        <f>G9/E9</f>
        <v>1</v>
      </c>
      <c r="K9" s="23"/>
    </row>
    <row r="10" spans="1:11" ht="37.5" customHeight="1">
      <c r="A10" s="47"/>
      <c r="B10" s="52"/>
      <c r="C10" s="4" t="s">
        <v>38</v>
      </c>
      <c r="D10" s="5"/>
      <c r="E10" s="5"/>
      <c r="F10" s="5"/>
      <c r="G10" s="5"/>
      <c r="H10" s="5"/>
      <c r="I10" s="22"/>
      <c r="J10" s="22"/>
      <c r="K10" s="23"/>
    </row>
    <row r="11" spans="1:11">
      <c r="A11" s="47"/>
      <c r="B11" s="52"/>
      <c r="C11" s="4" t="s">
        <v>39</v>
      </c>
      <c r="D11" s="5">
        <f t="shared" si="1"/>
        <v>20350</v>
      </c>
      <c r="E11" s="27" t="s">
        <v>139</v>
      </c>
      <c r="F11" s="27" t="s">
        <v>139</v>
      </c>
      <c r="G11" s="5">
        <f t="shared" si="1"/>
        <v>31972.1</v>
      </c>
      <c r="H11" s="5">
        <f t="shared" si="1"/>
        <v>31972.1</v>
      </c>
      <c r="I11" s="22">
        <f>G11/D11</f>
        <v>1.571110565110565</v>
      </c>
      <c r="J11" s="28" t="s">
        <v>139</v>
      </c>
      <c r="K11" s="28" t="s">
        <v>139</v>
      </c>
    </row>
    <row r="12" spans="1:11">
      <c r="A12" s="47"/>
      <c r="B12" s="53"/>
      <c r="C12" s="4" t="s">
        <v>84</v>
      </c>
      <c r="D12" s="5">
        <f>D20+D27+D34+D41+D48+D55+D62</f>
        <v>1682810</v>
      </c>
      <c r="E12" s="27" t="s">
        <v>139</v>
      </c>
      <c r="F12" s="27" t="s">
        <v>139</v>
      </c>
      <c r="G12" s="5">
        <f t="shared" ref="G12:H12" si="2">G20+G27+G34+G41+G48+G55+G62</f>
        <v>1681769</v>
      </c>
      <c r="H12" s="5">
        <f t="shared" si="2"/>
        <v>1681769</v>
      </c>
      <c r="I12" s="22">
        <f>G12/D12</f>
        <v>0.99938139183865082</v>
      </c>
      <c r="J12" s="28" t="s">
        <v>139</v>
      </c>
      <c r="K12" s="28" t="s">
        <v>139</v>
      </c>
    </row>
    <row r="13" spans="1:11">
      <c r="A13" s="47"/>
      <c r="B13" s="64" t="s">
        <v>8</v>
      </c>
      <c r="C13" s="65"/>
      <c r="D13" s="65"/>
      <c r="E13" s="65"/>
      <c r="F13" s="65"/>
      <c r="G13" s="65"/>
      <c r="H13" s="65"/>
      <c r="I13" s="65"/>
      <c r="J13" s="65"/>
      <c r="K13" s="23"/>
    </row>
    <row r="14" spans="1:11">
      <c r="A14" s="47"/>
      <c r="B14" s="61" t="s">
        <v>90</v>
      </c>
      <c r="C14" s="2" t="s">
        <v>6</v>
      </c>
      <c r="D14" s="3">
        <f>SUM(D15,D17,D19,D20)</f>
        <v>9352236.0999999996</v>
      </c>
      <c r="E14" s="27" t="s">
        <v>139</v>
      </c>
      <c r="F14" s="27" t="s">
        <v>139</v>
      </c>
      <c r="G14" s="3">
        <f t="shared" ref="G14:H14" si="3">SUM(G15,G17,G19,G20)</f>
        <v>7355452.2000000002</v>
      </c>
      <c r="H14" s="3">
        <f t="shared" si="3"/>
        <v>7355452.2000000002</v>
      </c>
      <c r="I14" s="23">
        <f>G14/D14</f>
        <v>0.78649128629248366</v>
      </c>
      <c r="J14" s="28" t="s">
        <v>139</v>
      </c>
      <c r="K14" s="28" t="s">
        <v>139</v>
      </c>
    </row>
    <row r="15" spans="1:11">
      <c r="A15" s="47"/>
      <c r="B15" s="49"/>
      <c r="C15" s="4" t="s">
        <v>7</v>
      </c>
      <c r="D15" s="5">
        <f>D72+D185+D263+D284+D313</f>
        <v>6857186.0999999996</v>
      </c>
      <c r="E15" s="5">
        <f>E72+E185+E263+E284+E313</f>
        <v>6855719.2999999998</v>
      </c>
      <c r="F15" s="5">
        <f>F72+F185+F263+F284+F313</f>
        <v>6061108.9869999997</v>
      </c>
      <c r="G15" s="5">
        <f>G72+G185+G263+G284+G313</f>
        <v>5026780.1000000006</v>
      </c>
      <c r="H15" s="5">
        <f>H72+H185+H263+H284+H313</f>
        <v>5026780.1000000006</v>
      </c>
      <c r="I15" s="22">
        <f>G15/D15</f>
        <v>0.73306747500990255</v>
      </c>
      <c r="J15" s="22">
        <f>G15/E15</f>
        <v>0.73322431681238764</v>
      </c>
      <c r="K15" s="22">
        <f>G15/F15</f>
        <v>0.82934989467794584</v>
      </c>
    </row>
    <row r="16" spans="1:11" ht="24">
      <c r="A16" s="47"/>
      <c r="B16" s="49"/>
      <c r="C16" s="4" t="s">
        <v>36</v>
      </c>
      <c r="D16" s="5"/>
      <c r="E16" s="5"/>
      <c r="F16" s="5"/>
      <c r="G16" s="5"/>
      <c r="H16" s="5"/>
      <c r="I16" s="22"/>
      <c r="J16" s="22"/>
      <c r="K16" s="23"/>
    </row>
    <row r="17" spans="1:11">
      <c r="A17" s="47"/>
      <c r="B17" s="49"/>
      <c r="C17" s="4" t="s">
        <v>83</v>
      </c>
      <c r="D17" s="5">
        <f>D74+D187+D265+D286+D315</f>
        <v>1900000</v>
      </c>
      <c r="E17" s="5">
        <f>E74+E187+E265+E286+E315</f>
        <v>1900000</v>
      </c>
      <c r="F17" s="5"/>
      <c r="G17" s="5">
        <f>G74+G187+G265+G286+G315</f>
        <v>1900000</v>
      </c>
      <c r="H17" s="5">
        <f>H74+H187+H265+H286+H315</f>
        <v>1900000</v>
      </c>
      <c r="I17" s="22">
        <f>G17/D17</f>
        <v>1</v>
      </c>
      <c r="J17" s="22">
        <f>G17/E17</f>
        <v>1</v>
      </c>
      <c r="K17" s="23"/>
    </row>
    <row r="18" spans="1:11" ht="36">
      <c r="A18" s="47"/>
      <c r="B18" s="49"/>
      <c r="C18" s="4" t="s">
        <v>38</v>
      </c>
      <c r="D18" s="5"/>
      <c r="E18" s="5"/>
      <c r="F18" s="5"/>
      <c r="G18" s="5"/>
      <c r="H18" s="5"/>
      <c r="I18" s="22"/>
      <c r="J18" s="22"/>
      <c r="K18" s="23"/>
    </row>
    <row r="19" spans="1:11">
      <c r="A19" s="47"/>
      <c r="B19" s="49"/>
      <c r="C19" s="4" t="s">
        <v>39</v>
      </c>
      <c r="D19" s="5">
        <f>D76+D189+D267+D288+D317</f>
        <v>20350</v>
      </c>
      <c r="E19" s="27" t="s">
        <v>139</v>
      </c>
      <c r="F19" s="27" t="s">
        <v>139</v>
      </c>
      <c r="G19" s="5">
        <f>G76+G189+G267+G288+G317</f>
        <v>31972.1</v>
      </c>
      <c r="H19" s="5">
        <f>H76+H189+H267+H288+H317</f>
        <v>31972.1</v>
      </c>
      <c r="I19" s="22">
        <f>G19/D19</f>
        <v>1.571110565110565</v>
      </c>
      <c r="J19" s="28" t="s">
        <v>139</v>
      </c>
      <c r="K19" s="28" t="s">
        <v>139</v>
      </c>
    </row>
    <row r="20" spans="1:11">
      <c r="A20" s="47"/>
      <c r="B20" s="49"/>
      <c r="C20" s="4" t="s">
        <v>84</v>
      </c>
      <c r="D20" s="5">
        <f>D77+D190+D268+D289+D318</f>
        <v>574700</v>
      </c>
      <c r="E20" s="27" t="s">
        <v>139</v>
      </c>
      <c r="F20" s="27" t="s">
        <v>139</v>
      </c>
      <c r="G20" s="5">
        <f>G77+G190+G268+G289+G318</f>
        <v>396700</v>
      </c>
      <c r="H20" s="5">
        <f>H77+H190+H268+H289+H318</f>
        <v>396700</v>
      </c>
      <c r="I20" s="22">
        <f>G20/D20</f>
        <v>0.69027318601009224</v>
      </c>
      <c r="J20" s="28" t="s">
        <v>139</v>
      </c>
      <c r="K20" s="28" t="s">
        <v>139</v>
      </c>
    </row>
    <row r="21" spans="1:11">
      <c r="A21" s="47"/>
      <c r="B21" s="54" t="s">
        <v>5</v>
      </c>
      <c r="C21" s="2" t="s">
        <v>6</v>
      </c>
      <c r="D21" s="3">
        <f>SUM(D22,D24,D26,D27)</f>
        <v>71446.399999999994</v>
      </c>
      <c r="E21" s="27" t="s">
        <v>139</v>
      </c>
      <c r="F21" s="27" t="s">
        <v>139</v>
      </c>
      <c r="G21" s="3">
        <f t="shared" ref="G21:H21" si="4">SUM(G22,G24,G26,G27)</f>
        <v>62510.400000000001</v>
      </c>
      <c r="H21" s="3">
        <f t="shared" si="4"/>
        <v>62510.400000000001</v>
      </c>
      <c r="I21" s="23">
        <f>G21/D21</f>
        <v>0.87492721816634578</v>
      </c>
      <c r="J21" s="28" t="s">
        <v>139</v>
      </c>
      <c r="K21" s="28" t="s">
        <v>139</v>
      </c>
    </row>
    <row r="22" spans="1:11" ht="17.25" customHeight="1">
      <c r="A22" s="47"/>
      <c r="B22" s="52"/>
      <c r="C22" s="4" t="s">
        <v>7</v>
      </c>
      <c r="D22" s="5">
        <f>D79</f>
        <v>71446.399999999994</v>
      </c>
      <c r="E22" s="5">
        <f t="shared" ref="E22:H22" si="5">E79</f>
        <v>71446.399999999994</v>
      </c>
      <c r="F22" s="5">
        <f t="shared" si="5"/>
        <v>71446.399999999994</v>
      </c>
      <c r="G22" s="5">
        <f t="shared" si="5"/>
        <v>62510.400000000001</v>
      </c>
      <c r="H22" s="5">
        <f t="shared" si="5"/>
        <v>62510.400000000001</v>
      </c>
      <c r="I22" s="22">
        <f>G22/D22</f>
        <v>0.87492721816634578</v>
      </c>
      <c r="J22" s="22">
        <f>G22/E22</f>
        <v>0.87492721816634578</v>
      </c>
      <c r="K22" s="22">
        <f>G22/F22</f>
        <v>0.87492721816634578</v>
      </c>
    </row>
    <row r="23" spans="1:11" ht="27.75" customHeight="1">
      <c r="A23" s="47"/>
      <c r="B23" s="52"/>
      <c r="C23" s="4" t="s">
        <v>36</v>
      </c>
      <c r="D23" s="5"/>
      <c r="E23" s="5"/>
      <c r="F23" s="5"/>
      <c r="G23" s="5"/>
      <c r="H23" s="5"/>
      <c r="I23" s="22"/>
      <c r="J23" s="22"/>
      <c r="K23" s="23"/>
    </row>
    <row r="24" spans="1:11">
      <c r="A24" s="47"/>
      <c r="B24" s="52"/>
      <c r="C24" s="4" t="s">
        <v>83</v>
      </c>
      <c r="D24" s="5"/>
      <c r="E24" s="5"/>
      <c r="F24" s="5"/>
      <c r="G24" s="5"/>
      <c r="H24" s="5"/>
      <c r="I24" s="22"/>
      <c r="J24" s="22"/>
      <c r="K24" s="23"/>
    </row>
    <row r="25" spans="1:11" ht="36">
      <c r="A25" s="47"/>
      <c r="B25" s="52"/>
      <c r="C25" s="4" t="s">
        <v>38</v>
      </c>
      <c r="D25" s="5"/>
      <c r="E25" s="5"/>
      <c r="F25" s="5"/>
      <c r="G25" s="5"/>
      <c r="H25" s="5"/>
      <c r="I25" s="22"/>
      <c r="J25" s="22"/>
      <c r="K25" s="23"/>
    </row>
    <row r="26" spans="1:11">
      <c r="A26" s="47"/>
      <c r="B26" s="52"/>
      <c r="C26" s="4" t="s">
        <v>39</v>
      </c>
      <c r="D26" s="5"/>
      <c r="E26" s="27" t="s">
        <v>139</v>
      </c>
      <c r="F26" s="27" t="s">
        <v>139</v>
      </c>
      <c r="G26" s="5"/>
      <c r="H26" s="5"/>
      <c r="I26" s="22"/>
      <c r="J26" s="28" t="s">
        <v>139</v>
      </c>
      <c r="K26" s="28" t="s">
        <v>139</v>
      </c>
    </row>
    <row r="27" spans="1:11">
      <c r="A27" s="47"/>
      <c r="B27" s="53"/>
      <c r="C27" s="4" t="s">
        <v>84</v>
      </c>
      <c r="D27" s="5"/>
      <c r="E27" s="27" t="s">
        <v>139</v>
      </c>
      <c r="F27" s="27" t="s">
        <v>139</v>
      </c>
      <c r="G27" s="5"/>
      <c r="H27" s="5"/>
      <c r="I27" s="22"/>
      <c r="J27" s="28" t="s">
        <v>139</v>
      </c>
      <c r="K27" s="28" t="s">
        <v>139</v>
      </c>
    </row>
    <row r="28" spans="1:11">
      <c r="A28" s="47"/>
      <c r="B28" s="54" t="s">
        <v>103</v>
      </c>
      <c r="C28" s="2" t="s">
        <v>6</v>
      </c>
      <c r="D28" s="3">
        <f>SUM(D29,D31,D33,D34)</f>
        <v>80000</v>
      </c>
      <c r="E28" s="27" t="s">
        <v>139</v>
      </c>
      <c r="F28" s="27" t="s">
        <v>139</v>
      </c>
      <c r="G28" s="3">
        <f t="shared" ref="G28:H28" si="6">SUM(G29,G31,G33,G34)</f>
        <v>119388</v>
      </c>
      <c r="H28" s="3">
        <f t="shared" si="6"/>
        <v>119388</v>
      </c>
      <c r="I28" s="23">
        <f>G28/D28</f>
        <v>1.4923500000000001</v>
      </c>
      <c r="J28" s="28" t="s">
        <v>139</v>
      </c>
      <c r="K28" s="28" t="s">
        <v>139</v>
      </c>
    </row>
    <row r="29" spans="1:11" ht="17.25" customHeight="1">
      <c r="A29" s="47"/>
      <c r="B29" s="52"/>
      <c r="C29" s="4" t="s">
        <v>7</v>
      </c>
      <c r="D29" s="5"/>
      <c r="E29" s="5"/>
      <c r="F29" s="5"/>
      <c r="G29" s="5"/>
      <c r="H29" s="5"/>
      <c r="I29" s="22"/>
      <c r="J29" s="22"/>
      <c r="K29" s="23"/>
    </row>
    <row r="30" spans="1:11" ht="27.75" customHeight="1">
      <c r="A30" s="47"/>
      <c r="B30" s="52"/>
      <c r="C30" s="4" t="s">
        <v>36</v>
      </c>
      <c r="D30" s="5"/>
      <c r="E30" s="5"/>
      <c r="F30" s="5"/>
      <c r="G30" s="5"/>
      <c r="H30" s="5"/>
      <c r="I30" s="22"/>
      <c r="J30" s="22"/>
      <c r="K30" s="23"/>
    </row>
    <row r="31" spans="1:11">
      <c r="A31" s="47"/>
      <c r="B31" s="52"/>
      <c r="C31" s="4" t="s">
        <v>83</v>
      </c>
      <c r="D31" s="5"/>
      <c r="E31" s="5"/>
      <c r="F31" s="5"/>
      <c r="G31" s="5"/>
      <c r="H31" s="5"/>
      <c r="I31" s="22"/>
      <c r="J31" s="22"/>
      <c r="K31" s="23"/>
    </row>
    <row r="32" spans="1:11" ht="36">
      <c r="A32" s="47"/>
      <c r="B32" s="52"/>
      <c r="C32" s="4" t="s">
        <v>38</v>
      </c>
      <c r="D32" s="5"/>
      <c r="E32" s="5"/>
      <c r="F32" s="5"/>
      <c r="G32" s="5"/>
      <c r="H32" s="5"/>
      <c r="I32" s="22"/>
      <c r="J32" s="22"/>
      <c r="K32" s="23"/>
    </row>
    <row r="33" spans="1:11">
      <c r="A33" s="47"/>
      <c r="B33" s="52"/>
      <c r="C33" s="4" t="s">
        <v>39</v>
      </c>
      <c r="D33" s="5"/>
      <c r="E33" s="27" t="s">
        <v>139</v>
      </c>
      <c r="F33" s="27" t="s">
        <v>139</v>
      </c>
      <c r="G33" s="5"/>
      <c r="H33" s="5"/>
      <c r="I33" s="22"/>
      <c r="J33" s="28" t="s">
        <v>139</v>
      </c>
      <c r="K33" s="28" t="s">
        <v>139</v>
      </c>
    </row>
    <row r="34" spans="1:11">
      <c r="A34" s="47"/>
      <c r="B34" s="53"/>
      <c r="C34" s="4" t="s">
        <v>84</v>
      </c>
      <c r="D34" s="5">
        <f t="shared" ref="D34:H34" si="7">D325</f>
        <v>80000</v>
      </c>
      <c r="E34" s="27" t="s">
        <v>139</v>
      </c>
      <c r="F34" s="27" t="s">
        <v>139</v>
      </c>
      <c r="G34" s="5">
        <f t="shared" si="7"/>
        <v>119388</v>
      </c>
      <c r="H34" s="5">
        <f t="shared" si="7"/>
        <v>119388</v>
      </c>
      <c r="I34" s="22">
        <f>G34/D34</f>
        <v>1.4923500000000001</v>
      </c>
      <c r="J34" s="28" t="s">
        <v>139</v>
      </c>
      <c r="K34" s="28" t="s">
        <v>139</v>
      </c>
    </row>
    <row r="35" spans="1:11">
      <c r="A35" s="47"/>
      <c r="B35" s="54" t="s">
        <v>104</v>
      </c>
      <c r="C35" s="2" t="s">
        <v>6</v>
      </c>
      <c r="D35" s="3">
        <f>SUM(D36,D38,D40,D41)</f>
        <v>110</v>
      </c>
      <c r="E35" s="27" t="s">
        <v>139</v>
      </c>
      <c r="F35" s="27" t="s">
        <v>139</v>
      </c>
      <c r="G35" s="3">
        <f t="shared" ref="G35:H35" si="8">SUM(G36,G38,G40,G41)</f>
        <v>81</v>
      </c>
      <c r="H35" s="3">
        <f t="shared" si="8"/>
        <v>81</v>
      </c>
      <c r="I35" s="23">
        <f>G35/D35</f>
        <v>0.73636363636363633</v>
      </c>
      <c r="J35" s="28" t="s">
        <v>139</v>
      </c>
      <c r="K35" s="28" t="s">
        <v>139</v>
      </c>
    </row>
    <row r="36" spans="1:11" ht="17.25" customHeight="1">
      <c r="A36" s="47"/>
      <c r="B36" s="52"/>
      <c r="C36" s="4" t="s">
        <v>7</v>
      </c>
      <c r="D36" s="5"/>
      <c r="E36" s="5"/>
      <c r="F36" s="5"/>
      <c r="G36" s="5"/>
      <c r="H36" s="5"/>
      <c r="I36" s="22"/>
      <c r="J36" s="22"/>
      <c r="K36" s="23"/>
    </row>
    <row r="37" spans="1:11" ht="27.75" customHeight="1">
      <c r="A37" s="47"/>
      <c r="B37" s="52"/>
      <c r="C37" s="4" t="s">
        <v>36</v>
      </c>
      <c r="D37" s="5"/>
      <c r="E37" s="5"/>
      <c r="F37" s="5"/>
      <c r="G37" s="5"/>
      <c r="H37" s="5"/>
      <c r="I37" s="22"/>
      <c r="J37" s="22"/>
      <c r="K37" s="23"/>
    </row>
    <row r="38" spans="1:11">
      <c r="A38" s="47"/>
      <c r="B38" s="52"/>
      <c r="C38" s="4" t="s">
        <v>83</v>
      </c>
      <c r="D38" s="5"/>
      <c r="E38" s="5"/>
      <c r="F38" s="5"/>
      <c r="G38" s="5"/>
      <c r="H38" s="5"/>
      <c r="I38" s="22"/>
      <c r="J38" s="22"/>
      <c r="K38" s="23"/>
    </row>
    <row r="39" spans="1:11" ht="36">
      <c r="A39" s="47"/>
      <c r="B39" s="52"/>
      <c r="C39" s="4" t="s">
        <v>38</v>
      </c>
      <c r="D39" s="5"/>
      <c r="E39" s="5"/>
      <c r="F39" s="5"/>
      <c r="G39" s="5"/>
      <c r="H39" s="5"/>
      <c r="I39" s="22"/>
      <c r="J39" s="22"/>
      <c r="K39" s="23"/>
    </row>
    <row r="40" spans="1:11">
      <c r="A40" s="47"/>
      <c r="B40" s="52"/>
      <c r="C40" s="4" t="s">
        <v>39</v>
      </c>
      <c r="D40" s="5"/>
      <c r="E40" s="27" t="s">
        <v>139</v>
      </c>
      <c r="F40" s="27" t="s">
        <v>139</v>
      </c>
      <c r="G40" s="5"/>
      <c r="H40" s="5"/>
      <c r="I40" s="22"/>
      <c r="J40" s="28" t="s">
        <v>139</v>
      </c>
      <c r="K40" s="28" t="s">
        <v>139</v>
      </c>
    </row>
    <row r="41" spans="1:11">
      <c r="A41" s="47"/>
      <c r="B41" s="53"/>
      <c r="C41" s="4" t="s">
        <v>84</v>
      </c>
      <c r="D41" s="5">
        <f t="shared" ref="D41:H41" si="9">D332</f>
        <v>110</v>
      </c>
      <c r="E41" s="27" t="s">
        <v>139</v>
      </c>
      <c r="F41" s="27" t="s">
        <v>139</v>
      </c>
      <c r="G41" s="5">
        <f t="shared" si="9"/>
        <v>81</v>
      </c>
      <c r="H41" s="5">
        <f t="shared" si="9"/>
        <v>81</v>
      </c>
      <c r="I41" s="22">
        <f>G41/D41</f>
        <v>0.73636363636363633</v>
      </c>
      <c r="J41" s="28" t="s">
        <v>139</v>
      </c>
      <c r="K41" s="28" t="s">
        <v>139</v>
      </c>
    </row>
    <row r="42" spans="1:11">
      <c r="A42" s="47"/>
      <c r="B42" s="54" t="s">
        <v>97</v>
      </c>
      <c r="C42" s="2" t="s">
        <v>6</v>
      </c>
      <c r="D42" s="3">
        <f>SUM(D43,D45,D47,D48)</f>
        <v>868500</v>
      </c>
      <c r="E42" s="27" t="s">
        <v>139</v>
      </c>
      <c r="F42" s="27" t="s">
        <v>139</v>
      </c>
      <c r="G42" s="3">
        <f t="shared" ref="G42:H42" si="10">SUM(G43,G45,G47,G48)</f>
        <v>0</v>
      </c>
      <c r="H42" s="3">
        <f t="shared" si="10"/>
        <v>868454.9</v>
      </c>
      <c r="I42" s="23">
        <f>H42/D42</f>
        <v>0.99994807138744968</v>
      </c>
      <c r="J42" s="28" t="s">
        <v>139</v>
      </c>
      <c r="K42" s="28" t="s">
        <v>139</v>
      </c>
    </row>
    <row r="43" spans="1:11" ht="17.25" customHeight="1">
      <c r="A43" s="47"/>
      <c r="B43" s="52"/>
      <c r="C43" s="4" t="s">
        <v>7</v>
      </c>
      <c r="D43" s="5"/>
      <c r="E43" s="5"/>
      <c r="F43" s="5"/>
      <c r="G43" s="5"/>
      <c r="H43" s="5"/>
      <c r="I43" s="22"/>
      <c r="J43" s="22"/>
      <c r="K43" s="23"/>
    </row>
    <row r="44" spans="1:11" ht="27.75" customHeight="1">
      <c r="A44" s="47"/>
      <c r="B44" s="52"/>
      <c r="C44" s="4" t="s">
        <v>36</v>
      </c>
      <c r="D44" s="5"/>
      <c r="E44" s="5"/>
      <c r="F44" s="5"/>
      <c r="G44" s="5"/>
      <c r="H44" s="5"/>
      <c r="I44" s="22"/>
      <c r="J44" s="22"/>
      <c r="K44" s="23"/>
    </row>
    <row r="45" spans="1:11">
      <c r="A45" s="47"/>
      <c r="B45" s="52"/>
      <c r="C45" s="4" t="s">
        <v>83</v>
      </c>
      <c r="D45" s="5">
        <f t="shared" ref="D45:H45" si="11">D88</f>
        <v>868500</v>
      </c>
      <c r="E45" s="5"/>
      <c r="F45" s="5"/>
      <c r="G45" s="5"/>
      <c r="H45" s="5">
        <f t="shared" si="11"/>
        <v>868454.9</v>
      </c>
      <c r="I45" s="22">
        <f>H45/D45</f>
        <v>0.99994807138744968</v>
      </c>
      <c r="J45" s="22"/>
      <c r="K45" s="23"/>
    </row>
    <row r="46" spans="1:11" ht="36">
      <c r="A46" s="47"/>
      <c r="B46" s="52"/>
      <c r="C46" s="4" t="s">
        <v>38</v>
      </c>
      <c r="D46" s="5"/>
      <c r="E46" s="5"/>
      <c r="F46" s="5"/>
      <c r="G46" s="5"/>
      <c r="H46" s="5"/>
      <c r="I46" s="22"/>
      <c r="J46" s="22"/>
      <c r="K46" s="23"/>
    </row>
    <row r="47" spans="1:11">
      <c r="A47" s="47"/>
      <c r="B47" s="52"/>
      <c r="C47" s="4" t="s">
        <v>39</v>
      </c>
      <c r="D47" s="5"/>
      <c r="E47" s="27" t="s">
        <v>139</v>
      </c>
      <c r="F47" s="27" t="s">
        <v>139</v>
      </c>
      <c r="G47" s="5"/>
      <c r="H47" s="5"/>
      <c r="I47" s="22"/>
      <c r="J47" s="28" t="s">
        <v>139</v>
      </c>
      <c r="K47" s="28" t="s">
        <v>139</v>
      </c>
    </row>
    <row r="48" spans="1:11">
      <c r="A48" s="47"/>
      <c r="B48" s="53"/>
      <c r="C48" s="4" t="s">
        <v>84</v>
      </c>
      <c r="D48" s="5"/>
      <c r="E48" s="27" t="s">
        <v>139</v>
      </c>
      <c r="F48" s="27" t="s">
        <v>139</v>
      </c>
      <c r="G48" s="5"/>
      <c r="H48" s="5"/>
      <c r="I48" s="22"/>
      <c r="J48" s="28" t="s">
        <v>139</v>
      </c>
      <c r="K48" s="28" t="s">
        <v>139</v>
      </c>
    </row>
    <row r="49" spans="1:11">
      <c r="A49" s="47"/>
      <c r="B49" s="54" t="s">
        <v>99</v>
      </c>
      <c r="C49" s="2" t="s">
        <v>6</v>
      </c>
      <c r="D49" s="3">
        <f>SUM(D50,D52,D54,D55)</f>
        <v>1000000</v>
      </c>
      <c r="E49" s="27" t="s">
        <v>139</v>
      </c>
      <c r="F49" s="27" t="s">
        <v>139</v>
      </c>
      <c r="G49" s="3">
        <f t="shared" ref="G49:H49" si="12">SUM(G50,G52,G54,G55)</f>
        <v>1165600</v>
      </c>
      <c r="H49" s="3">
        <f t="shared" si="12"/>
        <v>1165600</v>
      </c>
      <c r="I49" s="23">
        <f>G49/D49</f>
        <v>1.1656</v>
      </c>
      <c r="J49" s="28" t="s">
        <v>139</v>
      </c>
      <c r="K49" s="28" t="s">
        <v>139</v>
      </c>
    </row>
    <row r="50" spans="1:11" ht="17.25" customHeight="1">
      <c r="A50" s="47"/>
      <c r="B50" s="52"/>
      <c r="C50" s="4" t="s">
        <v>7</v>
      </c>
      <c r="D50" s="5"/>
      <c r="E50" s="5"/>
      <c r="F50" s="5"/>
      <c r="G50" s="5"/>
      <c r="H50" s="5"/>
      <c r="I50" s="22"/>
      <c r="J50" s="22"/>
      <c r="K50" s="23"/>
    </row>
    <row r="51" spans="1:11" ht="27.75" customHeight="1">
      <c r="A51" s="47"/>
      <c r="B51" s="52"/>
      <c r="C51" s="4" t="s">
        <v>36</v>
      </c>
      <c r="D51" s="5"/>
      <c r="E51" s="5"/>
      <c r="F51" s="5"/>
      <c r="G51" s="5"/>
      <c r="H51" s="5"/>
      <c r="I51" s="22"/>
      <c r="J51" s="22"/>
      <c r="K51" s="23"/>
    </row>
    <row r="52" spans="1:11">
      <c r="A52" s="47"/>
      <c r="B52" s="52"/>
      <c r="C52" s="4" t="s">
        <v>83</v>
      </c>
      <c r="D52" s="5"/>
      <c r="E52" s="5"/>
      <c r="F52" s="5"/>
      <c r="G52" s="5"/>
      <c r="H52" s="5"/>
      <c r="I52" s="22"/>
      <c r="J52" s="22"/>
      <c r="K52" s="23"/>
    </row>
    <row r="53" spans="1:11" ht="36">
      <c r="A53" s="47"/>
      <c r="B53" s="52"/>
      <c r="C53" s="4" t="s">
        <v>38</v>
      </c>
      <c r="D53" s="5"/>
      <c r="E53" s="5"/>
      <c r="F53" s="5"/>
      <c r="G53" s="5"/>
      <c r="H53" s="5"/>
      <c r="I53" s="22"/>
      <c r="J53" s="22"/>
      <c r="K53" s="23"/>
    </row>
    <row r="54" spans="1:11">
      <c r="A54" s="47"/>
      <c r="B54" s="52"/>
      <c r="C54" s="4" t="s">
        <v>39</v>
      </c>
      <c r="D54" s="5"/>
      <c r="E54" s="27" t="s">
        <v>139</v>
      </c>
      <c r="F54" s="27" t="s">
        <v>139</v>
      </c>
      <c r="G54" s="5"/>
      <c r="H54" s="5"/>
      <c r="I54" s="22"/>
      <c r="J54" s="28" t="s">
        <v>139</v>
      </c>
      <c r="K54" s="28" t="s">
        <v>139</v>
      </c>
    </row>
    <row r="55" spans="1:11">
      <c r="A55" s="47"/>
      <c r="B55" s="53"/>
      <c r="C55" s="4" t="s">
        <v>84</v>
      </c>
      <c r="D55" s="5">
        <f t="shared" ref="D55:H55" si="13">D98</f>
        <v>1000000</v>
      </c>
      <c r="E55" s="27" t="s">
        <v>139</v>
      </c>
      <c r="F55" s="27" t="s">
        <v>139</v>
      </c>
      <c r="G55" s="5">
        <f t="shared" si="13"/>
        <v>1165600</v>
      </c>
      <c r="H55" s="5">
        <f t="shared" si="13"/>
        <v>1165600</v>
      </c>
      <c r="I55" s="22">
        <f>G55/D55</f>
        <v>1.1656</v>
      </c>
      <c r="J55" s="28" t="s">
        <v>139</v>
      </c>
      <c r="K55" s="28" t="s">
        <v>139</v>
      </c>
    </row>
    <row r="56" spans="1:11">
      <c r="A56" s="47"/>
      <c r="B56" s="54" t="s">
        <v>100</v>
      </c>
      <c r="C56" s="2" t="s">
        <v>6</v>
      </c>
      <c r="D56" s="3">
        <f>SUM(D57,D59,D61,D62)</f>
        <v>28000</v>
      </c>
      <c r="E56" s="27" t="s">
        <v>139</v>
      </c>
      <c r="F56" s="27" t="s">
        <v>139</v>
      </c>
      <c r="G56" s="3">
        <f t="shared" ref="G56:H56" si="14">SUM(G57,G59,G61,G62)</f>
        <v>0</v>
      </c>
      <c r="H56" s="3">
        <f t="shared" si="14"/>
        <v>0</v>
      </c>
      <c r="I56" s="23">
        <f>G56/D56</f>
        <v>0</v>
      </c>
      <c r="J56" s="28" t="s">
        <v>139</v>
      </c>
      <c r="K56" s="28" t="s">
        <v>139</v>
      </c>
    </row>
    <row r="57" spans="1:11" ht="17.25" customHeight="1">
      <c r="A57" s="47"/>
      <c r="B57" s="52"/>
      <c r="C57" s="4" t="s">
        <v>7</v>
      </c>
      <c r="D57" s="5"/>
      <c r="E57" s="5"/>
      <c r="F57" s="5"/>
      <c r="G57" s="5"/>
      <c r="H57" s="5"/>
      <c r="I57" s="22"/>
      <c r="J57" s="22"/>
      <c r="K57" s="23"/>
    </row>
    <row r="58" spans="1:11" ht="27.75" customHeight="1">
      <c r="A58" s="47"/>
      <c r="B58" s="52"/>
      <c r="C58" s="4" t="s">
        <v>36</v>
      </c>
      <c r="D58" s="5"/>
      <c r="E58" s="5"/>
      <c r="F58" s="5"/>
      <c r="G58" s="5"/>
      <c r="H58" s="5"/>
      <c r="I58" s="22"/>
      <c r="J58" s="22"/>
      <c r="K58" s="23"/>
    </row>
    <row r="59" spans="1:11">
      <c r="A59" s="47"/>
      <c r="B59" s="52"/>
      <c r="C59" s="4" t="s">
        <v>83</v>
      </c>
      <c r="D59" s="5"/>
      <c r="E59" s="5"/>
      <c r="F59" s="5"/>
      <c r="G59" s="5"/>
      <c r="H59" s="5"/>
      <c r="I59" s="22"/>
      <c r="J59" s="22"/>
      <c r="K59" s="23"/>
    </row>
    <row r="60" spans="1:11" ht="36">
      <c r="A60" s="47"/>
      <c r="B60" s="52"/>
      <c r="C60" s="4" t="s">
        <v>38</v>
      </c>
      <c r="D60" s="5"/>
      <c r="E60" s="5"/>
      <c r="F60" s="5"/>
      <c r="G60" s="5"/>
      <c r="H60" s="5"/>
      <c r="I60" s="22"/>
      <c r="J60" s="22"/>
      <c r="K60" s="23"/>
    </row>
    <row r="61" spans="1:11">
      <c r="A61" s="47"/>
      <c r="B61" s="52"/>
      <c r="C61" s="4" t="s">
        <v>39</v>
      </c>
      <c r="D61" s="5"/>
      <c r="E61" s="27" t="s">
        <v>139</v>
      </c>
      <c r="F61" s="27" t="s">
        <v>139</v>
      </c>
      <c r="G61" s="5"/>
      <c r="H61" s="5"/>
      <c r="I61" s="22"/>
      <c r="J61" s="28" t="s">
        <v>139</v>
      </c>
      <c r="K61" s="28" t="s">
        <v>139</v>
      </c>
    </row>
    <row r="62" spans="1:11">
      <c r="A62" s="48"/>
      <c r="B62" s="53"/>
      <c r="C62" s="4" t="s">
        <v>84</v>
      </c>
      <c r="D62" s="5">
        <f t="shared" ref="D62:H62" si="15">D105</f>
        <v>28000</v>
      </c>
      <c r="E62" s="27" t="s">
        <v>139</v>
      </c>
      <c r="F62" s="27" t="s">
        <v>139</v>
      </c>
      <c r="G62" s="5">
        <f t="shared" si="15"/>
        <v>0</v>
      </c>
      <c r="H62" s="5">
        <f t="shared" si="15"/>
        <v>0</v>
      </c>
      <c r="I62" s="22">
        <f>G62/D62</f>
        <v>0</v>
      </c>
      <c r="J62" s="28" t="s">
        <v>139</v>
      </c>
      <c r="K62" s="28" t="s">
        <v>139</v>
      </c>
    </row>
    <row r="63" spans="1:11" ht="24" customHeight="1">
      <c r="A63" s="46" t="s">
        <v>9</v>
      </c>
      <c r="B63" s="54" t="s">
        <v>109</v>
      </c>
      <c r="C63" s="2" t="s">
        <v>6</v>
      </c>
      <c r="D63" s="3">
        <f>SUM(D64,D66,D68,D69)</f>
        <v>2837918.2</v>
      </c>
      <c r="E63" s="27" t="s">
        <v>139</v>
      </c>
      <c r="F63" s="27" t="s">
        <v>139</v>
      </c>
      <c r="G63" s="3">
        <f t="shared" ref="G63:H63" si="16">SUM(G64,G66,G68,G69)</f>
        <v>1905271.4</v>
      </c>
      <c r="H63" s="3">
        <f t="shared" si="16"/>
        <v>2773726.3</v>
      </c>
      <c r="I63" s="23">
        <f>G63/D63</f>
        <v>0.67136233877354179</v>
      </c>
      <c r="J63" s="28" t="s">
        <v>139</v>
      </c>
      <c r="K63" s="28" t="s">
        <v>139</v>
      </c>
    </row>
    <row r="64" spans="1:11" ht="15" customHeight="1">
      <c r="A64" s="47"/>
      <c r="B64" s="52"/>
      <c r="C64" s="4" t="s">
        <v>7</v>
      </c>
      <c r="D64" s="5">
        <f t="shared" ref="D64:H66" si="17">D72+D79+D86+D93+D100</f>
        <v>405418.20000000007</v>
      </c>
      <c r="E64" s="5">
        <f t="shared" si="17"/>
        <v>403951.4</v>
      </c>
      <c r="F64" s="5">
        <f t="shared" si="17"/>
        <v>399522.5</v>
      </c>
      <c r="G64" s="5">
        <f t="shared" si="17"/>
        <v>389671.4</v>
      </c>
      <c r="H64" s="5">
        <f t="shared" si="17"/>
        <v>389671.4</v>
      </c>
      <c r="I64" s="22">
        <f>G64/D64</f>
        <v>0.96115911915153285</v>
      </c>
      <c r="J64" s="22">
        <f>G64/E64</f>
        <v>0.96464921275183102</v>
      </c>
      <c r="K64" s="22">
        <f>G64/F64</f>
        <v>0.97534281548598645</v>
      </c>
    </row>
    <row r="65" spans="1:11" ht="27" customHeight="1">
      <c r="A65" s="47"/>
      <c r="B65" s="52"/>
      <c r="C65" s="4" t="s">
        <v>36</v>
      </c>
      <c r="D65" s="5"/>
      <c r="E65" s="5"/>
      <c r="F65" s="5"/>
      <c r="G65" s="5"/>
      <c r="H65" s="5"/>
      <c r="I65" s="22"/>
      <c r="J65" s="22"/>
      <c r="K65" s="23"/>
    </row>
    <row r="66" spans="1:11">
      <c r="A66" s="47"/>
      <c r="B66" s="52"/>
      <c r="C66" s="4" t="s">
        <v>83</v>
      </c>
      <c r="D66" s="5">
        <f t="shared" si="17"/>
        <v>868500</v>
      </c>
      <c r="E66" s="5"/>
      <c r="F66" s="5"/>
      <c r="G66" s="5">
        <f t="shared" si="17"/>
        <v>0</v>
      </c>
      <c r="H66" s="5">
        <f t="shared" si="17"/>
        <v>868454.9</v>
      </c>
      <c r="I66" s="22">
        <f>H66/D66</f>
        <v>0.99994807138744968</v>
      </c>
      <c r="J66" s="22"/>
      <c r="K66" s="23"/>
    </row>
    <row r="67" spans="1:11" ht="36">
      <c r="A67" s="47"/>
      <c r="B67" s="52"/>
      <c r="C67" s="4" t="s">
        <v>38</v>
      </c>
      <c r="D67" s="5"/>
      <c r="E67" s="5"/>
      <c r="F67" s="5"/>
      <c r="G67" s="5"/>
      <c r="H67" s="5"/>
      <c r="I67" s="22"/>
      <c r="J67" s="22"/>
      <c r="K67" s="23"/>
    </row>
    <row r="68" spans="1:11">
      <c r="A68" s="47"/>
      <c r="B68" s="52"/>
      <c r="C68" s="4" t="s">
        <v>39</v>
      </c>
      <c r="D68" s="5"/>
      <c r="E68" s="27" t="s">
        <v>139</v>
      </c>
      <c r="F68" s="27" t="s">
        <v>139</v>
      </c>
      <c r="G68" s="5"/>
      <c r="H68" s="5"/>
      <c r="I68" s="22"/>
      <c r="J68" s="28" t="s">
        <v>139</v>
      </c>
      <c r="K68" s="28" t="s">
        <v>139</v>
      </c>
    </row>
    <row r="69" spans="1:11">
      <c r="A69" s="47"/>
      <c r="B69" s="53"/>
      <c r="C69" s="4" t="s">
        <v>84</v>
      </c>
      <c r="D69" s="5">
        <f>D77+D84+D91+D98+D105</f>
        <v>1564000</v>
      </c>
      <c r="E69" s="27" t="s">
        <v>139</v>
      </c>
      <c r="F69" s="27" t="s">
        <v>139</v>
      </c>
      <c r="G69" s="5">
        <f t="shared" ref="G69:H69" si="18">G77+G84+G91+G98+G105</f>
        <v>1515600</v>
      </c>
      <c r="H69" s="5">
        <f t="shared" si="18"/>
        <v>1515600</v>
      </c>
      <c r="I69" s="22">
        <f>G69/D69</f>
        <v>0.96905370843989769</v>
      </c>
      <c r="J69" s="28" t="s">
        <v>139</v>
      </c>
      <c r="K69" s="28" t="s">
        <v>139</v>
      </c>
    </row>
    <row r="70" spans="1:11">
      <c r="A70" s="47"/>
      <c r="B70" s="58" t="s">
        <v>8</v>
      </c>
      <c r="C70" s="59"/>
      <c r="D70" s="59"/>
      <c r="E70" s="59"/>
      <c r="F70" s="59"/>
      <c r="G70" s="59"/>
      <c r="H70" s="59"/>
      <c r="I70" s="59"/>
      <c r="J70" s="59"/>
      <c r="K70" s="23"/>
    </row>
    <row r="71" spans="1:11">
      <c r="A71" s="47"/>
      <c r="B71" s="61" t="s">
        <v>90</v>
      </c>
      <c r="C71" s="2" t="s">
        <v>6</v>
      </c>
      <c r="D71" s="3">
        <f>SUM(D72,D74,D76,D77)</f>
        <v>869971.8</v>
      </c>
      <c r="E71" s="27" t="s">
        <v>139</v>
      </c>
      <c r="F71" s="27" t="s">
        <v>139</v>
      </c>
      <c r="G71" s="3">
        <f t="shared" ref="G71:H71" si="19">SUM(G72,G74,G76,G77)</f>
        <v>677161</v>
      </c>
      <c r="H71" s="3">
        <f t="shared" si="19"/>
        <v>677161</v>
      </c>
      <c r="I71" s="23">
        <f>G71/D71</f>
        <v>0.77837120697475481</v>
      </c>
      <c r="J71" s="28" t="s">
        <v>139</v>
      </c>
      <c r="K71" s="28" t="s">
        <v>139</v>
      </c>
    </row>
    <row r="72" spans="1:11">
      <c r="A72" s="47"/>
      <c r="B72" s="49"/>
      <c r="C72" s="4" t="s">
        <v>7</v>
      </c>
      <c r="D72" s="5">
        <f>D107+D150+D157+D164+D171+D178</f>
        <v>333971.80000000005</v>
      </c>
      <c r="E72" s="5">
        <f t="shared" ref="E72:H72" si="20">E107+E150+E157+E164+E171+E178</f>
        <v>332505</v>
      </c>
      <c r="F72" s="5">
        <f t="shared" si="20"/>
        <v>328076.09999999998</v>
      </c>
      <c r="G72" s="5">
        <f t="shared" si="20"/>
        <v>327161</v>
      </c>
      <c r="H72" s="5">
        <f t="shared" si="20"/>
        <v>327161</v>
      </c>
      <c r="I72" s="22">
        <f>G72/D72</f>
        <v>0.97960666140075281</v>
      </c>
      <c r="J72" s="22">
        <f>G72/E72</f>
        <v>0.98392806123216192</v>
      </c>
      <c r="K72" s="22">
        <f>G72/F72</f>
        <v>0.99721070812534052</v>
      </c>
    </row>
    <row r="73" spans="1:11" ht="24">
      <c r="A73" s="47"/>
      <c r="B73" s="49"/>
      <c r="C73" s="4" t="s">
        <v>36</v>
      </c>
      <c r="D73" s="5"/>
      <c r="E73" s="5"/>
      <c r="F73" s="5"/>
      <c r="G73" s="5"/>
      <c r="H73" s="5"/>
      <c r="I73" s="22"/>
      <c r="J73" s="22"/>
      <c r="K73" s="23"/>
    </row>
    <row r="74" spans="1:11">
      <c r="A74" s="47"/>
      <c r="B74" s="49"/>
      <c r="C74" s="4" t="s">
        <v>83</v>
      </c>
      <c r="D74" s="5"/>
      <c r="E74" s="5"/>
      <c r="F74" s="5"/>
      <c r="G74" s="5"/>
      <c r="H74" s="5"/>
      <c r="I74" s="22"/>
      <c r="J74" s="22"/>
      <c r="K74" s="23"/>
    </row>
    <row r="75" spans="1:11" ht="36">
      <c r="A75" s="47"/>
      <c r="B75" s="49"/>
      <c r="C75" s="4" t="s">
        <v>38</v>
      </c>
      <c r="D75" s="5"/>
      <c r="E75" s="5"/>
      <c r="F75" s="5"/>
      <c r="G75" s="5"/>
      <c r="H75" s="5"/>
      <c r="I75" s="22"/>
      <c r="J75" s="22"/>
      <c r="K75" s="23"/>
    </row>
    <row r="76" spans="1:11">
      <c r="A76" s="47"/>
      <c r="B76" s="49"/>
      <c r="C76" s="4" t="s">
        <v>39</v>
      </c>
      <c r="D76" s="5"/>
      <c r="E76" s="27" t="s">
        <v>139</v>
      </c>
      <c r="F76" s="27" t="s">
        <v>139</v>
      </c>
      <c r="G76" s="5"/>
      <c r="H76" s="5"/>
      <c r="I76" s="22"/>
      <c r="J76" s="28" t="s">
        <v>139</v>
      </c>
      <c r="K76" s="28" t="s">
        <v>139</v>
      </c>
    </row>
    <row r="77" spans="1:11">
      <c r="A77" s="47"/>
      <c r="B77" s="49"/>
      <c r="C77" s="4" t="s">
        <v>84</v>
      </c>
      <c r="D77" s="5">
        <f>D112+D155+D162+D169+D176+D183</f>
        <v>536000</v>
      </c>
      <c r="E77" s="27" t="s">
        <v>139</v>
      </c>
      <c r="F77" s="27" t="s">
        <v>139</v>
      </c>
      <c r="G77" s="5">
        <f t="shared" ref="G77:H77" si="21">G112+G155+G162+G169+G176+G183</f>
        <v>350000</v>
      </c>
      <c r="H77" s="5">
        <f t="shared" si="21"/>
        <v>350000</v>
      </c>
      <c r="I77" s="22">
        <f>G77/D77</f>
        <v>0.65298507462686572</v>
      </c>
      <c r="J77" s="28" t="s">
        <v>139</v>
      </c>
      <c r="K77" s="28" t="s">
        <v>139</v>
      </c>
    </row>
    <row r="78" spans="1:11">
      <c r="A78" s="47"/>
      <c r="B78" s="49" t="s">
        <v>5</v>
      </c>
      <c r="C78" s="2" t="s">
        <v>6</v>
      </c>
      <c r="D78" s="3">
        <f>D79+D81+D83+D84</f>
        <v>71446.399999999994</v>
      </c>
      <c r="E78" s="27" t="s">
        <v>139</v>
      </c>
      <c r="F78" s="27" t="s">
        <v>139</v>
      </c>
      <c r="G78" s="3">
        <f t="shared" ref="G78:H78" si="22">G79+G81+G83+G84</f>
        <v>62510.400000000001</v>
      </c>
      <c r="H78" s="3">
        <f t="shared" si="22"/>
        <v>62510.400000000001</v>
      </c>
      <c r="I78" s="23">
        <f>G78/D78</f>
        <v>0.87492721816634578</v>
      </c>
      <c r="J78" s="28" t="s">
        <v>139</v>
      </c>
      <c r="K78" s="28" t="s">
        <v>139</v>
      </c>
    </row>
    <row r="79" spans="1:11">
      <c r="A79" s="47"/>
      <c r="B79" s="49"/>
      <c r="C79" s="4" t="s">
        <v>7</v>
      </c>
      <c r="D79" s="5">
        <f>D122</f>
        <v>71446.399999999994</v>
      </c>
      <c r="E79" s="5">
        <f t="shared" ref="E79:H79" si="23">E122</f>
        <v>71446.399999999994</v>
      </c>
      <c r="F79" s="5">
        <f t="shared" si="23"/>
        <v>71446.399999999994</v>
      </c>
      <c r="G79" s="5">
        <f t="shared" si="23"/>
        <v>62510.400000000001</v>
      </c>
      <c r="H79" s="5">
        <f t="shared" si="23"/>
        <v>62510.400000000001</v>
      </c>
      <c r="I79" s="22">
        <f>G79/D79</f>
        <v>0.87492721816634578</v>
      </c>
      <c r="J79" s="22">
        <v>0</v>
      </c>
      <c r="K79" s="22">
        <f>G79/F79</f>
        <v>0.87492721816634578</v>
      </c>
    </row>
    <row r="80" spans="1:11" ht="24">
      <c r="A80" s="47"/>
      <c r="B80" s="49"/>
      <c r="C80" s="4" t="s">
        <v>36</v>
      </c>
      <c r="D80" s="5"/>
      <c r="E80" s="5"/>
      <c r="F80" s="5"/>
      <c r="G80" s="5"/>
      <c r="H80" s="5"/>
      <c r="I80" s="22"/>
      <c r="J80" s="22"/>
      <c r="K80" s="23"/>
    </row>
    <row r="81" spans="1:11">
      <c r="A81" s="47"/>
      <c r="B81" s="49"/>
      <c r="C81" s="4" t="s">
        <v>83</v>
      </c>
      <c r="D81" s="5"/>
      <c r="E81" s="5"/>
      <c r="F81" s="5"/>
      <c r="G81" s="5"/>
      <c r="H81" s="5"/>
      <c r="I81" s="22"/>
      <c r="J81" s="22"/>
      <c r="K81" s="23"/>
    </row>
    <row r="82" spans="1:11" ht="36">
      <c r="A82" s="47"/>
      <c r="B82" s="49"/>
      <c r="C82" s="4" t="s">
        <v>38</v>
      </c>
      <c r="D82" s="5"/>
      <c r="E82" s="5"/>
      <c r="F82" s="5"/>
      <c r="G82" s="5"/>
      <c r="H82" s="5"/>
      <c r="I82" s="22"/>
      <c r="J82" s="22"/>
      <c r="K82" s="23"/>
    </row>
    <row r="83" spans="1:11">
      <c r="A83" s="47"/>
      <c r="B83" s="49"/>
      <c r="C83" s="4" t="s">
        <v>39</v>
      </c>
      <c r="D83" s="5"/>
      <c r="E83" s="27" t="s">
        <v>139</v>
      </c>
      <c r="F83" s="27" t="s">
        <v>139</v>
      </c>
      <c r="G83" s="5"/>
      <c r="H83" s="5"/>
      <c r="I83" s="22"/>
      <c r="J83" s="28" t="s">
        <v>139</v>
      </c>
      <c r="K83" s="28" t="s">
        <v>139</v>
      </c>
    </row>
    <row r="84" spans="1:11">
      <c r="A84" s="47"/>
      <c r="B84" s="49"/>
      <c r="C84" s="4" t="s">
        <v>84</v>
      </c>
      <c r="D84" s="5"/>
      <c r="E84" s="27" t="s">
        <v>139</v>
      </c>
      <c r="F84" s="27" t="s">
        <v>139</v>
      </c>
      <c r="G84" s="5"/>
      <c r="H84" s="5"/>
      <c r="I84" s="22"/>
      <c r="J84" s="28" t="s">
        <v>139</v>
      </c>
      <c r="K84" s="28" t="s">
        <v>139</v>
      </c>
    </row>
    <row r="85" spans="1:11">
      <c r="A85" s="47"/>
      <c r="B85" s="49" t="s">
        <v>97</v>
      </c>
      <c r="C85" s="2" t="s">
        <v>6</v>
      </c>
      <c r="D85" s="3">
        <f>D86+D88+D90+D91</f>
        <v>868500</v>
      </c>
      <c r="E85" s="27" t="s">
        <v>139</v>
      </c>
      <c r="F85" s="27" t="s">
        <v>139</v>
      </c>
      <c r="G85" s="3">
        <f t="shared" ref="G85:H85" si="24">G86+G88+G90+G91</f>
        <v>0</v>
      </c>
      <c r="H85" s="3">
        <f t="shared" si="24"/>
        <v>868454.9</v>
      </c>
      <c r="I85" s="23">
        <f>G85/D85</f>
        <v>0</v>
      </c>
      <c r="J85" s="28" t="s">
        <v>139</v>
      </c>
      <c r="K85" s="28" t="s">
        <v>139</v>
      </c>
    </row>
    <row r="86" spans="1:11">
      <c r="A86" s="47"/>
      <c r="B86" s="49"/>
      <c r="C86" s="4" t="s">
        <v>7</v>
      </c>
      <c r="D86" s="5"/>
      <c r="E86" s="5"/>
      <c r="F86" s="5"/>
      <c r="G86" s="5"/>
      <c r="H86" s="5"/>
      <c r="I86" s="22"/>
      <c r="J86" s="22"/>
      <c r="K86" s="23"/>
    </row>
    <row r="87" spans="1:11" ht="24">
      <c r="A87" s="47"/>
      <c r="B87" s="49"/>
      <c r="C87" s="4" t="s">
        <v>36</v>
      </c>
      <c r="D87" s="5"/>
      <c r="E87" s="5"/>
      <c r="F87" s="5"/>
      <c r="G87" s="5"/>
      <c r="H87" s="5"/>
      <c r="I87" s="22"/>
      <c r="J87" s="22"/>
      <c r="K87" s="23"/>
    </row>
    <row r="88" spans="1:11">
      <c r="A88" s="47"/>
      <c r="B88" s="49"/>
      <c r="C88" s="4" t="s">
        <v>83</v>
      </c>
      <c r="D88" s="5">
        <f>D131</f>
        <v>868500</v>
      </c>
      <c r="E88" s="5"/>
      <c r="F88" s="5"/>
      <c r="G88" s="5">
        <f t="shared" ref="G88:H88" si="25">G131</f>
        <v>0</v>
      </c>
      <c r="H88" s="5">
        <f t="shared" si="25"/>
        <v>868454.9</v>
      </c>
      <c r="I88" s="22">
        <f>H88/D88</f>
        <v>0.99994807138744968</v>
      </c>
      <c r="J88" s="22"/>
      <c r="K88" s="23"/>
    </row>
    <row r="89" spans="1:11" ht="36">
      <c r="A89" s="47"/>
      <c r="B89" s="49"/>
      <c r="C89" s="4" t="s">
        <v>38</v>
      </c>
      <c r="D89" s="5"/>
      <c r="E89" s="5"/>
      <c r="F89" s="5"/>
      <c r="G89" s="5"/>
      <c r="H89" s="5"/>
      <c r="I89" s="22"/>
      <c r="J89" s="22"/>
      <c r="K89" s="23"/>
    </row>
    <row r="90" spans="1:11">
      <c r="A90" s="47"/>
      <c r="B90" s="49"/>
      <c r="C90" s="4" t="s">
        <v>39</v>
      </c>
      <c r="D90" s="5"/>
      <c r="E90" s="27" t="s">
        <v>139</v>
      </c>
      <c r="F90" s="27" t="s">
        <v>139</v>
      </c>
      <c r="G90" s="5"/>
      <c r="H90" s="5"/>
      <c r="I90" s="22"/>
      <c r="J90" s="28" t="s">
        <v>139</v>
      </c>
      <c r="K90" s="28" t="s">
        <v>139</v>
      </c>
    </row>
    <row r="91" spans="1:11">
      <c r="A91" s="47"/>
      <c r="B91" s="49"/>
      <c r="C91" s="4" t="s">
        <v>84</v>
      </c>
      <c r="D91" s="5"/>
      <c r="E91" s="27" t="s">
        <v>139</v>
      </c>
      <c r="F91" s="27" t="s">
        <v>139</v>
      </c>
      <c r="G91" s="5"/>
      <c r="H91" s="5"/>
      <c r="I91" s="22"/>
      <c r="J91" s="28" t="s">
        <v>139</v>
      </c>
      <c r="K91" s="28" t="s">
        <v>139</v>
      </c>
    </row>
    <row r="92" spans="1:11">
      <c r="A92" s="47"/>
      <c r="B92" s="49" t="s">
        <v>99</v>
      </c>
      <c r="C92" s="2" t="s">
        <v>6</v>
      </c>
      <c r="D92" s="3">
        <f>D93+D95+D97+D98</f>
        <v>1000000</v>
      </c>
      <c r="E92" s="27" t="s">
        <v>139</v>
      </c>
      <c r="F92" s="27" t="s">
        <v>139</v>
      </c>
      <c r="G92" s="3">
        <f t="shared" ref="G92:H92" si="26">G93+G95+G97+G98</f>
        <v>1165600</v>
      </c>
      <c r="H92" s="3">
        <f t="shared" si="26"/>
        <v>1165600</v>
      </c>
      <c r="I92" s="23">
        <f>G92/D92</f>
        <v>1.1656</v>
      </c>
      <c r="J92" s="28" t="s">
        <v>139</v>
      </c>
      <c r="K92" s="28" t="s">
        <v>139</v>
      </c>
    </row>
    <row r="93" spans="1:11">
      <c r="A93" s="47"/>
      <c r="B93" s="49"/>
      <c r="C93" s="4" t="s">
        <v>7</v>
      </c>
      <c r="D93" s="5"/>
      <c r="E93" s="5"/>
      <c r="F93" s="5"/>
      <c r="G93" s="5"/>
      <c r="H93" s="5"/>
      <c r="I93" s="22"/>
      <c r="J93" s="22"/>
      <c r="K93" s="23"/>
    </row>
    <row r="94" spans="1:11" ht="24">
      <c r="A94" s="47"/>
      <c r="B94" s="49"/>
      <c r="C94" s="4" t="s">
        <v>36</v>
      </c>
      <c r="D94" s="5"/>
      <c r="E94" s="5"/>
      <c r="F94" s="5"/>
      <c r="G94" s="5"/>
      <c r="H94" s="5"/>
      <c r="I94" s="22"/>
      <c r="J94" s="22"/>
      <c r="K94" s="23"/>
    </row>
    <row r="95" spans="1:11">
      <c r="A95" s="47"/>
      <c r="B95" s="49"/>
      <c r="C95" s="4" t="s">
        <v>83</v>
      </c>
      <c r="D95" s="5"/>
      <c r="E95" s="5"/>
      <c r="F95" s="5"/>
      <c r="G95" s="5"/>
      <c r="H95" s="5"/>
      <c r="I95" s="22"/>
      <c r="J95" s="22"/>
      <c r="K95" s="23"/>
    </row>
    <row r="96" spans="1:11" ht="36">
      <c r="A96" s="47"/>
      <c r="B96" s="49"/>
      <c r="C96" s="4" t="s">
        <v>38</v>
      </c>
      <c r="D96" s="5"/>
      <c r="E96" s="5"/>
      <c r="F96" s="5"/>
      <c r="G96" s="5"/>
      <c r="H96" s="5"/>
      <c r="I96" s="22"/>
      <c r="J96" s="22"/>
      <c r="K96" s="23"/>
    </row>
    <row r="97" spans="1:11">
      <c r="A97" s="47"/>
      <c r="B97" s="49"/>
      <c r="C97" s="4" t="s">
        <v>39</v>
      </c>
      <c r="D97" s="5"/>
      <c r="E97" s="27" t="s">
        <v>139</v>
      </c>
      <c r="F97" s="27" t="s">
        <v>139</v>
      </c>
      <c r="G97" s="5"/>
      <c r="H97" s="5"/>
      <c r="I97" s="22"/>
      <c r="J97" s="28" t="s">
        <v>139</v>
      </c>
      <c r="K97" s="28" t="s">
        <v>139</v>
      </c>
    </row>
    <row r="98" spans="1:11">
      <c r="A98" s="47"/>
      <c r="B98" s="49"/>
      <c r="C98" s="4" t="s">
        <v>84</v>
      </c>
      <c r="D98" s="5">
        <f t="shared" ref="D98:H98" si="27">D141</f>
        <v>1000000</v>
      </c>
      <c r="E98" s="27" t="s">
        <v>139</v>
      </c>
      <c r="F98" s="27" t="s">
        <v>139</v>
      </c>
      <c r="G98" s="5">
        <f t="shared" si="27"/>
        <v>1165600</v>
      </c>
      <c r="H98" s="5">
        <f t="shared" si="27"/>
        <v>1165600</v>
      </c>
      <c r="I98" s="22">
        <f>G98/D98</f>
        <v>1.1656</v>
      </c>
      <c r="J98" s="28" t="s">
        <v>139</v>
      </c>
      <c r="K98" s="28" t="s">
        <v>139</v>
      </c>
    </row>
    <row r="99" spans="1:11">
      <c r="A99" s="47"/>
      <c r="B99" s="49" t="s">
        <v>100</v>
      </c>
      <c r="C99" s="2" t="s">
        <v>6</v>
      </c>
      <c r="D99" s="3">
        <f>D100+D102+D104+D105</f>
        <v>28000</v>
      </c>
      <c r="E99" s="27" t="s">
        <v>139</v>
      </c>
      <c r="F99" s="27" t="s">
        <v>139</v>
      </c>
      <c r="G99" s="3">
        <f t="shared" ref="G99:H99" si="28">G100+G102+G104+G105</f>
        <v>0</v>
      </c>
      <c r="H99" s="3">
        <f t="shared" si="28"/>
        <v>0</v>
      </c>
      <c r="I99" s="23">
        <f>G99/D99</f>
        <v>0</v>
      </c>
      <c r="J99" s="28" t="s">
        <v>139</v>
      </c>
      <c r="K99" s="28" t="s">
        <v>139</v>
      </c>
    </row>
    <row r="100" spans="1:11">
      <c r="A100" s="47"/>
      <c r="B100" s="49"/>
      <c r="C100" s="4" t="s">
        <v>7</v>
      </c>
      <c r="D100" s="5"/>
      <c r="E100" s="5"/>
      <c r="F100" s="5"/>
      <c r="G100" s="5"/>
      <c r="H100" s="5"/>
      <c r="I100" s="22"/>
      <c r="J100" s="22"/>
      <c r="K100" s="23"/>
    </row>
    <row r="101" spans="1:11" ht="24">
      <c r="A101" s="47"/>
      <c r="B101" s="49"/>
      <c r="C101" s="4" t="s">
        <v>36</v>
      </c>
      <c r="D101" s="5"/>
      <c r="E101" s="5"/>
      <c r="F101" s="5"/>
      <c r="G101" s="5"/>
      <c r="H101" s="5"/>
      <c r="I101" s="22"/>
      <c r="J101" s="22"/>
      <c r="K101" s="23"/>
    </row>
    <row r="102" spans="1:11">
      <c r="A102" s="47"/>
      <c r="B102" s="49"/>
      <c r="C102" s="4" t="s">
        <v>83</v>
      </c>
      <c r="D102" s="5"/>
      <c r="E102" s="5"/>
      <c r="F102" s="5"/>
      <c r="G102" s="5"/>
      <c r="H102" s="5"/>
      <c r="I102" s="22"/>
      <c r="J102" s="22"/>
      <c r="K102" s="23"/>
    </row>
    <row r="103" spans="1:11" ht="36">
      <c r="A103" s="47"/>
      <c r="B103" s="49"/>
      <c r="C103" s="4" t="s">
        <v>38</v>
      </c>
      <c r="D103" s="5"/>
      <c r="E103" s="5"/>
      <c r="F103" s="5"/>
      <c r="G103" s="5"/>
      <c r="H103" s="5"/>
      <c r="I103" s="22"/>
      <c r="J103" s="22"/>
      <c r="K103" s="23"/>
    </row>
    <row r="104" spans="1:11">
      <c r="A104" s="47"/>
      <c r="B104" s="49"/>
      <c r="C104" s="4" t="s">
        <v>39</v>
      </c>
      <c r="D104" s="5"/>
      <c r="E104" s="27" t="s">
        <v>139</v>
      </c>
      <c r="F104" s="27" t="s">
        <v>139</v>
      </c>
      <c r="G104" s="5"/>
      <c r="H104" s="5"/>
      <c r="I104" s="22"/>
      <c r="J104" s="28" t="s">
        <v>139</v>
      </c>
      <c r="K104" s="28" t="s">
        <v>139</v>
      </c>
    </row>
    <row r="105" spans="1:11">
      <c r="A105" s="48"/>
      <c r="B105" s="49"/>
      <c r="C105" s="4" t="s">
        <v>84</v>
      </c>
      <c r="D105" s="5">
        <f t="shared" ref="D105:H105" si="29">D148</f>
        <v>28000</v>
      </c>
      <c r="E105" s="27" t="s">
        <v>139</v>
      </c>
      <c r="F105" s="27" t="s">
        <v>139</v>
      </c>
      <c r="G105" s="5">
        <f t="shared" si="29"/>
        <v>0</v>
      </c>
      <c r="H105" s="5">
        <f t="shared" si="29"/>
        <v>0</v>
      </c>
      <c r="I105" s="22">
        <f>G105/D105</f>
        <v>0</v>
      </c>
      <c r="J105" s="28" t="s">
        <v>139</v>
      </c>
      <c r="K105" s="28" t="s">
        <v>139</v>
      </c>
    </row>
    <row r="106" spans="1:11">
      <c r="A106" s="6" t="s">
        <v>10</v>
      </c>
      <c r="B106" s="49" t="s">
        <v>95</v>
      </c>
      <c r="C106" s="2" t="s">
        <v>6</v>
      </c>
      <c r="D106" s="3">
        <f>SUM(D107,D109,D111,D112)</f>
        <v>0</v>
      </c>
      <c r="E106" s="27" t="s">
        <v>139</v>
      </c>
      <c r="F106" s="27" t="s">
        <v>139</v>
      </c>
      <c r="G106" s="3">
        <f>SUM(G107,G109,G111,G112)</f>
        <v>0</v>
      </c>
      <c r="H106" s="3">
        <f>SUM(H107,H109,H111,H112)</f>
        <v>0</v>
      </c>
      <c r="I106" s="23">
        <v>0</v>
      </c>
      <c r="J106" s="28" t="s">
        <v>139</v>
      </c>
      <c r="K106" s="28" t="s">
        <v>139</v>
      </c>
    </row>
    <row r="107" spans="1:11" ht="17.25" customHeight="1">
      <c r="A107" s="47" t="s">
        <v>11</v>
      </c>
      <c r="B107" s="49"/>
      <c r="C107" s="4" t="s">
        <v>7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22">
        <v>0</v>
      </c>
      <c r="J107" s="22">
        <v>0</v>
      </c>
      <c r="K107" s="22">
        <v>0</v>
      </c>
    </row>
    <row r="108" spans="1:11" ht="25.5" customHeight="1">
      <c r="A108" s="47"/>
      <c r="B108" s="49"/>
      <c r="C108" s="4" t="s">
        <v>36</v>
      </c>
      <c r="D108" s="5"/>
      <c r="E108" s="5"/>
      <c r="F108" s="5"/>
      <c r="G108" s="5"/>
      <c r="H108" s="5"/>
      <c r="I108" s="22"/>
      <c r="J108" s="22"/>
      <c r="K108" s="23"/>
    </row>
    <row r="109" spans="1:11">
      <c r="A109" s="47"/>
      <c r="B109" s="49"/>
      <c r="C109" s="4" t="s">
        <v>83</v>
      </c>
      <c r="D109" s="5"/>
      <c r="E109" s="5"/>
      <c r="F109" s="5"/>
      <c r="G109" s="5"/>
      <c r="H109" s="5"/>
      <c r="I109" s="22"/>
      <c r="J109" s="22"/>
      <c r="K109" s="23"/>
    </row>
    <row r="110" spans="1:11" ht="36">
      <c r="A110" s="47"/>
      <c r="B110" s="49"/>
      <c r="C110" s="4" t="s">
        <v>38</v>
      </c>
      <c r="D110" s="5"/>
      <c r="E110" s="5"/>
      <c r="F110" s="5"/>
      <c r="G110" s="5"/>
      <c r="H110" s="5"/>
      <c r="I110" s="23"/>
      <c r="J110" s="23"/>
      <c r="K110" s="23"/>
    </row>
    <row r="111" spans="1:11">
      <c r="A111" s="47"/>
      <c r="B111" s="49"/>
      <c r="C111" s="4" t="s">
        <v>39</v>
      </c>
      <c r="D111" s="5"/>
      <c r="E111" s="27" t="s">
        <v>139</v>
      </c>
      <c r="F111" s="27" t="s">
        <v>139</v>
      </c>
      <c r="G111" s="5"/>
      <c r="H111" s="5"/>
      <c r="I111" s="23"/>
      <c r="J111" s="28" t="s">
        <v>139</v>
      </c>
      <c r="K111" s="28" t="s">
        <v>139</v>
      </c>
    </row>
    <row r="112" spans="1:11">
      <c r="A112" s="47"/>
      <c r="B112" s="49"/>
      <c r="C112" s="4" t="s">
        <v>84</v>
      </c>
      <c r="D112" s="5"/>
      <c r="E112" s="27" t="s">
        <v>139</v>
      </c>
      <c r="F112" s="27" t="s">
        <v>139</v>
      </c>
      <c r="G112" s="5"/>
      <c r="H112" s="5"/>
      <c r="I112" s="23"/>
      <c r="J112" s="28" t="s">
        <v>139</v>
      </c>
      <c r="K112" s="28" t="s">
        <v>139</v>
      </c>
    </row>
    <row r="113" spans="1:11">
      <c r="A113" s="8" t="s">
        <v>12</v>
      </c>
      <c r="B113" s="46" t="s">
        <v>98</v>
      </c>
      <c r="C113" s="2" t="s">
        <v>6</v>
      </c>
      <c r="D113" s="3">
        <f>SUM(D114,D116,D118,D119)</f>
        <v>1967946.4</v>
      </c>
      <c r="E113" s="27" t="s">
        <v>139</v>
      </c>
      <c r="F113" s="27" t="s">
        <v>139</v>
      </c>
      <c r="G113" s="3">
        <f>SUM(G114,G116,G118,G119)</f>
        <v>1228110.3999999999</v>
      </c>
      <c r="H113" s="3">
        <f>SUM(H114,H116,H118,H119)</f>
        <v>2096565.3</v>
      </c>
      <c r="I113" s="23">
        <f>G113/D113</f>
        <v>0.62405683406824497</v>
      </c>
      <c r="J113" s="28" t="s">
        <v>139</v>
      </c>
      <c r="K113" s="28" t="s">
        <v>139</v>
      </c>
    </row>
    <row r="114" spans="1:11" ht="19.5" customHeight="1">
      <c r="A114" s="52" t="s">
        <v>13</v>
      </c>
      <c r="B114" s="47"/>
      <c r="C114" s="4" t="s">
        <v>7</v>
      </c>
      <c r="D114" s="5">
        <f>D122+D129+D136+D143</f>
        <v>71446.399999999994</v>
      </c>
      <c r="E114" s="5">
        <f t="shared" ref="E114:H114" si="30">E122+E129+E136+E143</f>
        <v>71446.399999999994</v>
      </c>
      <c r="F114" s="5">
        <f t="shared" si="30"/>
        <v>71446.399999999994</v>
      </c>
      <c r="G114" s="5">
        <f t="shared" si="30"/>
        <v>62510.400000000001</v>
      </c>
      <c r="H114" s="5">
        <f t="shared" si="30"/>
        <v>62510.400000000001</v>
      </c>
      <c r="I114" s="22">
        <f>G114/D114</f>
        <v>0.87492721816634578</v>
      </c>
      <c r="J114" s="22">
        <f>G114/E114</f>
        <v>0.87492721816634578</v>
      </c>
      <c r="K114" s="22">
        <f>G114/F114</f>
        <v>0.87492721816634578</v>
      </c>
    </row>
    <row r="115" spans="1:11" ht="26.25" customHeight="1">
      <c r="A115" s="52"/>
      <c r="B115" s="47"/>
      <c r="C115" s="4" t="s">
        <v>36</v>
      </c>
      <c r="D115" s="5"/>
      <c r="E115" s="5"/>
      <c r="F115" s="5"/>
      <c r="G115" s="5"/>
      <c r="H115" s="5"/>
      <c r="I115" s="22"/>
      <c r="J115" s="22"/>
      <c r="K115" s="23"/>
    </row>
    <row r="116" spans="1:11">
      <c r="A116" s="52"/>
      <c r="B116" s="47"/>
      <c r="C116" s="4" t="s">
        <v>83</v>
      </c>
      <c r="D116" s="5">
        <f t="shared" ref="D116:H119" si="31">D124+D131+D138+D145</f>
        <v>868500</v>
      </c>
      <c r="E116" s="5">
        <f t="shared" si="31"/>
        <v>0</v>
      </c>
      <c r="F116" s="5"/>
      <c r="G116" s="5">
        <f t="shared" si="31"/>
        <v>0</v>
      </c>
      <c r="H116" s="5">
        <f t="shared" si="31"/>
        <v>868454.9</v>
      </c>
      <c r="I116" s="22">
        <f>G116/D116</f>
        <v>0</v>
      </c>
      <c r="J116" s="22"/>
      <c r="K116" s="23"/>
    </row>
    <row r="117" spans="1:11" ht="36">
      <c r="A117" s="52"/>
      <c r="B117" s="47"/>
      <c r="C117" s="4" t="s">
        <v>38</v>
      </c>
      <c r="D117" s="5"/>
      <c r="E117" s="5"/>
      <c r="F117" s="5"/>
      <c r="G117" s="5"/>
      <c r="H117" s="5"/>
      <c r="I117" s="22"/>
      <c r="J117" s="22"/>
      <c r="K117" s="23"/>
    </row>
    <row r="118" spans="1:11">
      <c r="A118" s="52"/>
      <c r="B118" s="47"/>
      <c r="C118" s="4" t="s">
        <v>39</v>
      </c>
      <c r="D118" s="5"/>
      <c r="E118" s="27" t="s">
        <v>139</v>
      </c>
      <c r="F118" s="27" t="s">
        <v>139</v>
      </c>
      <c r="G118" s="5"/>
      <c r="H118" s="5"/>
      <c r="I118" s="22"/>
      <c r="J118" s="28" t="s">
        <v>139</v>
      </c>
      <c r="K118" s="28" t="s">
        <v>139</v>
      </c>
    </row>
    <row r="119" spans="1:11">
      <c r="A119" s="52"/>
      <c r="B119" s="48"/>
      <c r="C119" s="4" t="s">
        <v>84</v>
      </c>
      <c r="D119" s="5">
        <f t="shared" si="31"/>
        <v>1028000</v>
      </c>
      <c r="E119" s="27" t="s">
        <v>139</v>
      </c>
      <c r="F119" s="27" t="s">
        <v>139</v>
      </c>
      <c r="G119" s="5">
        <f t="shared" si="31"/>
        <v>1165600</v>
      </c>
      <c r="H119" s="5">
        <f t="shared" si="31"/>
        <v>1165600</v>
      </c>
      <c r="I119" s="22">
        <f>G119/D119</f>
        <v>1.133852140077821</v>
      </c>
      <c r="J119" s="28" t="s">
        <v>139</v>
      </c>
      <c r="K119" s="28" t="s">
        <v>139</v>
      </c>
    </row>
    <row r="120" spans="1:11">
      <c r="A120" s="52"/>
      <c r="B120" s="58" t="s">
        <v>8</v>
      </c>
      <c r="C120" s="59"/>
      <c r="D120" s="59"/>
      <c r="E120" s="59"/>
      <c r="F120" s="59"/>
      <c r="G120" s="59"/>
      <c r="H120" s="59"/>
      <c r="I120" s="59"/>
      <c r="J120" s="59"/>
      <c r="K120" s="23"/>
    </row>
    <row r="121" spans="1:11">
      <c r="A121" s="52"/>
      <c r="B121" s="54" t="s">
        <v>5</v>
      </c>
      <c r="C121" s="2" t="s">
        <v>6</v>
      </c>
      <c r="D121" s="3">
        <f>SUM(D122,D124,D126,D127)</f>
        <v>71446.399999999994</v>
      </c>
      <c r="E121" s="27" t="s">
        <v>139</v>
      </c>
      <c r="F121" s="27" t="s">
        <v>139</v>
      </c>
      <c r="G121" s="3">
        <f>SUM(G122,G124,G126,G127)</f>
        <v>62510.400000000001</v>
      </c>
      <c r="H121" s="3">
        <f>SUM(H122,H124,H126,H127)</f>
        <v>62510.400000000001</v>
      </c>
      <c r="I121" s="23">
        <f>G121/D121</f>
        <v>0.87492721816634578</v>
      </c>
      <c r="J121" s="28" t="s">
        <v>139</v>
      </c>
      <c r="K121" s="28" t="s">
        <v>139</v>
      </c>
    </row>
    <row r="122" spans="1:11" ht="19.5" customHeight="1">
      <c r="A122" s="52"/>
      <c r="B122" s="52"/>
      <c r="C122" s="4" t="s">
        <v>7</v>
      </c>
      <c r="D122" s="5">
        <v>71446.399999999994</v>
      </c>
      <c r="E122" s="5">
        <v>71446.399999999994</v>
      </c>
      <c r="F122" s="5">
        <v>71446.399999999994</v>
      </c>
      <c r="G122" s="5">
        <v>62510.400000000001</v>
      </c>
      <c r="H122" s="5">
        <v>62510.400000000001</v>
      </c>
      <c r="I122" s="22">
        <f>G122/D122</f>
        <v>0.87492721816634578</v>
      </c>
      <c r="J122" s="22">
        <f>G122/E122</f>
        <v>0.87492721816634578</v>
      </c>
      <c r="K122" s="23">
        <f>G122/F122</f>
        <v>0.87492721816634578</v>
      </c>
    </row>
    <row r="123" spans="1:11" ht="26.25" customHeight="1">
      <c r="A123" s="52"/>
      <c r="B123" s="52"/>
      <c r="C123" s="4" t="s">
        <v>36</v>
      </c>
      <c r="D123" s="5"/>
      <c r="E123" s="5"/>
      <c r="F123" s="5"/>
      <c r="G123" s="5"/>
      <c r="H123" s="5"/>
      <c r="I123" s="22"/>
      <c r="J123" s="22"/>
      <c r="K123" s="23"/>
    </row>
    <row r="124" spans="1:11">
      <c r="A124" s="52"/>
      <c r="B124" s="52"/>
      <c r="C124" s="4" t="s">
        <v>83</v>
      </c>
      <c r="D124" s="5"/>
      <c r="E124" s="5"/>
      <c r="F124" s="5"/>
      <c r="G124" s="5"/>
      <c r="H124" s="5"/>
      <c r="I124" s="22"/>
      <c r="J124" s="22"/>
      <c r="K124" s="23"/>
    </row>
    <row r="125" spans="1:11" ht="36">
      <c r="A125" s="52"/>
      <c r="B125" s="52"/>
      <c r="C125" s="4" t="s">
        <v>38</v>
      </c>
      <c r="D125" s="5"/>
      <c r="E125" s="5"/>
      <c r="F125" s="5"/>
      <c r="G125" s="5"/>
      <c r="H125" s="5"/>
      <c r="I125" s="22"/>
      <c r="J125" s="22"/>
      <c r="K125" s="23"/>
    </row>
    <row r="126" spans="1:11">
      <c r="A126" s="52"/>
      <c r="B126" s="52"/>
      <c r="C126" s="4" t="s">
        <v>39</v>
      </c>
      <c r="D126" s="5"/>
      <c r="E126" s="27" t="s">
        <v>139</v>
      </c>
      <c r="F126" s="27" t="s">
        <v>139</v>
      </c>
      <c r="G126" s="5"/>
      <c r="H126" s="5"/>
      <c r="I126" s="22"/>
      <c r="J126" s="28" t="s">
        <v>139</v>
      </c>
      <c r="K126" s="28" t="s">
        <v>139</v>
      </c>
    </row>
    <row r="127" spans="1:11">
      <c r="A127" s="52"/>
      <c r="B127" s="53"/>
      <c r="C127" s="4" t="s">
        <v>84</v>
      </c>
      <c r="D127" s="5"/>
      <c r="E127" s="27" t="s">
        <v>139</v>
      </c>
      <c r="F127" s="27" t="s">
        <v>139</v>
      </c>
      <c r="G127" s="5"/>
      <c r="H127" s="5"/>
      <c r="I127" s="22"/>
      <c r="J127" s="28" t="s">
        <v>139</v>
      </c>
      <c r="K127" s="28" t="s">
        <v>139</v>
      </c>
    </row>
    <row r="128" spans="1:11">
      <c r="A128" s="52"/>
      <c r="B128" s="46" t="s">
        <v>97</v>
      </c>
      <c r="C128" s="2" t="s">
        <v>6</v>
      </c>
      <c r="D128" s="3">
        <f>SUM(D129,D131,D133,D134)</f>
        <v>868500</v>
      </c>
      <c r="E128" s="27" t="s">
        <v>139</v>
      </c>
      <c r="F128" s="27" t="s">
        <v>139</v>
      </c>
      <c r="G128" s="3">
        <f>SUM(G129,G131,G133,G134)</f>
        <v>0</v>
      </c>
      <c r="H128" s="3">
        <f>SUM(H129,H131,H133,H134)</f>
        <v>868454.9</v>
      </c>
      <c r="I128" s="23">
        <f>H128/D128</f>
        <v>0.99994807138744968</v>
      </c>
      <c r="J128" s="28" t="s">
        <v>139</v>
      </c>
      <c r="K128" s="28" t="s">
        <v>139</v>
      </c>
    </row>
    <row r="129" spans="1:11" ht="19.5" customHeight="1">
      <c r="A129" s="52"/>
      <c r="B129" s="47"/>
      <c r="C129" s="4" t="s">
        <v>7</v>
      </c>
      <c r="D129" s="5"/>
      <c r="E129" s="5"/>
      <c r="F129" s="5"/>
      <c r="G129" s="5"/>
      <c r="H129" s="5"/>
      <c r="I129" s="22"/>
      <c r="J129" s="22"/>
      <c r="K129" s="23"/>
    </row>
    <row r="130" spans="1:11" ht="26.25" customHeight="1">
      <c r="A130" s="52"/>
      <c r="B130" s="47"/>
      <c r="C130" s="4" t="s">
        <v>36</v>
      </c>
      <c r="D130" s="5"/>
      <c r="E130" s="5"/>
      <c r="F130" s="5"/>
      <c r="G130" s="5"/>
      <c r="H130" s="5"/>
      <c r="I130" s="22"/>
      <c r="J130" s="22"/>
      <c r="K130" s="23"/>
    </row>
    <row r="131" spans="1:11">
      <c r="A131" s="52"/>
      <c r="B131" s="47"/>
      <c r="C131" s="4" t="s">
        <v>83</v>
      </c>
      <c r="D131" s="5">
        <v>868500</v>
      </c>
      <c r="E131" s="5"/>
      <c r="F131" s="5"/>
      <c r="G131" s="5">
        <v>0</v>
      </c>
      <c r="H131" s="5">
        <v>868454.9</v>
      </c>
      <c r="I131" s="22">
        <f>H131/D131</f>
        <v>0.99994807138744968</v>
      </c>
      <c r="J131" s="22"/>
      <c r="K131" s="23"/>
    </row>
    <row r="132" spans="1:11" ht="36">
      <c r="A132" s="52"/>
      <c r="B132" s="47"/>
      <c r="C132" s="4" t="s">
        <v>38</v>
      </c>
      <c r="D132" s="5"/>
      <c r="E132" s="5"/>
      <c r="F132" s="5"/>
      <c r="G132" s="5"/>
      <c r="H132" s="5"/>
      <c r="I132" s="22"/>
      <c r="J132" s="22"/>
      <c r="K132" s="23"/>
    </row>
    <row r="133" spans="1:11">
      <c r="A133" s="52"/>
      <c r="B133" s="47"/>
      <c r="C133" s="4" t="s">
        <v>39</v>
      </c>
      <c r="D133" s="5"/>
      <c r="E133" s="27" t="s">
        <v>139</v>
      </c>
      <c r="F133" s="27" t="s">
        <v>139</v>
      </c>
      <c r="G133" s="5"/>
      <c r="H133" s="5"/>
      <c r="I133" s="22"/>
      <c r="J133" s="28" t="s">
        <v>139</v>
      </c>
      <c r="K133" s="28" t="s">
        <v>139</v>
      </c>
    </row>
    <row r="134" spans="1:11">
      <c r="A134" s="52"/>
      <c r="B134" s="48"/>
      <c r="C134" s="4" t="s">
        <v>84</v>
      </c>
      <c r="D134" s="5"/>
      <c r="E134" s="27" t="s">
        <v>139</v>
      </c>
      <c r="F134" s="27" t="s">
        <v>139</v>
      </c>
      <c r="G134" s="5"/>
      <c r="H134" s="5"/>
      <c r="I134" s="22"/>
      <c r="J134" s="28" t="s">
        <v>139</v>
      </c>
      <c r="K134" s="28" t="s">
        <v>139</v>
      </c>
    </row>
    <row r="135" spans="1:11">
      <c r="A135" s="52"/>
      <c r="B135" s="46" t="s">
        <v>99</v>
      </c>
      <c r="C135" s="2" t="s">
        <v>6</v>
      </c>
      <c r="D135" s="3">
        <f>SUM(D136,D138,D140,D141)</f>
        <v>1000000</v>
      </c>
      <c r="E135" s="27" t="s">
        <v>139</v>
      </c>
      <c r="F135" s="27" t="s">
        <v>139</v>
      </c>
      <c r="G135" s="3">
        <f>SUM(G136,G138,G140,G141)</f>
        <v>1165600</v>
      </c>
      <c r="H135" s="3">
        <f>G135</f>
        <v>1165600</v>
      </c>
      <c r="I135" s="23">
        <f>G135/D135</f>
        <v>1.1656</v>
      </c>
      <c r="J135" s="28" t="s">
        <v>139</v>
      </c>
      <c r="K135" s="28" t="s">
        <v>139</v>
      </c>
    </row>
    <row r="136" spans="1:11" ht="19.5" customHeight="1">
      <c r="A136" s="52"/>
      <c r="B136" s="47"/>
      <c r="C136" s="4" t="s">
        <v>7</v>
      </c>
      <c r="D136" s="5"/>
      <c r="E136" s="5"/>
      <c r="F136" s="5"/>
      <c r="G136" s="5"/>
      <c r="H136" s="5"/>
      <c r="I136" s="22"/>
      <c r="J136" s="22"/>
      <c r="K136" s="23"/>
    </row>
    <row r="137" spans="1:11" ht="26.25" customHeight="1">
      <c r="A137" s="52"/>
      <c r="B137" s="47"/>
      <c r="C137" s="4" t="s">
        <v>36</v>
      </c>
      <c r="D137" s="5"/>
      <c r="E137" s="5"/>
      <c r="F137" s="5"/>
      <c r="G137" s="5"/>
      <c r="H137" s="5"/>
      <c r="I137" s="22"/>
      <c r="J137" s="22"/>
      <c r="K137" s="23"/>
    </row>
    <row r="138" spans="1:11">
      <c r="A138" s="52"/>
      <c r="B138" s="47"/>
      <c r="C138" s="4" t="s">
        <v>83</v>
      </c>
      <c r="D138" s="5"/>
      <c r="E138" s="5"/>
      <c r="F138" s="5"/>
      <c r="G138" s="5"/>
      <c r="H138" s="5"/>
      <c r="I138" s="22"/>
      <c r="J138" s="22"/>
      <c r="K138" s="23"/>
    </row>
    <row r="139" spans="1:11" ht="36">
      <c r="A139" s="52"/>
      <c r="B139" s="47"/>
      <c r="C139" s="4" t="s">
        <v>38</v>
      </c>
      <c r="D139" s="5"/>
      <c r="E139" s="5"/>
      <c r="F139" s="5"/>
      <c r="G139" s="5"/>
      <c r="H139" s="5"/>
      <c r="I139" s="22"/>
      <c r="J139" s="22"/>
      <c r="K139" s="23"/>
    </row>
    <row r="140" spans="1:11">
      <c r="A140" s="52"/>
      <c r="B140" s="47"/>
      <c r="C140" s="4" t="s">
        <v>39</v>
      </c>
      <c r="D140" s="5"/>
      <c r="E140" s="27" t="s">
        <v>139</v>
      </c>
      <c r="F140" s="27" t="s">
        <v>139</v>
      </c>
      <c r="G140" s="5"/>
      <c r="H140" s="5"/>
      <c r="I140" s="22"/>
      <c r="J140" s="28" t="s">
        <v>139</v>
      </c>
      <c r="K140" s="28" t="s">
        <v>139</v>
      </c>
    </row>
    <row r="141" spans="1:11">
      <c r="A141" s="52"/>
      <c r="B141" s="48"/>
      <c r="C141" s="4" t="s">
        <v>84</v>
      </c>
      <c r="D141" s="5">
        <v>1000000</v>
      </c>
      <c r="E141" s="27" t="s">
        <v>139</v>
      </c>
      <c r="F141" s="27" t="s">
        <v>139</v>
      </c>
      <c r="G141" s="5">
        <v>1165600</v>
      </c>
      <c r="H141" s="5">
        <f>G141</f>
        <v>1165600</v>
      </c>
      <c r="I141" s="22">
        <f>G141/D141</f>
        <v>1.1656</v>
      </c>
      <c r="J141" s="28" t="s">
        <v>139</v>
      </c>
      <c r="K141" s="28" t="s">
        <v>139</v>
      </c>
    </row>
    <row r="142" spans="1:11">
      <c r="A142" s="52"/>
      <c r="B142" s="46" t="s">
        <v>100</v>
      </c>
      <c r="C142" s="2" t="s">
        <v>6</v>
      </c>
      <c r="D142" s="3">
        <f>SUM(D143,D145,D147,D148)</f>
        <v>28000</v>
      </c>
      <c r="E142" s="27" t="s">
        <v>139</v>
      </c>
      <c r="F142" s="27" t="s">
        <v>139</v>
      </c>
      <c r="G142" s="3">
        <f>SUM(G143,G145,G147,G148)</f>
        <v>0</v>
      </c>
      <c r="H142" s="3">
        <f>G142</f>
        <v>0</v>
      </c>
      <c r="I142" s="23">
        <f>G142/D142</f>
        <v>0</v>
      </c>
      <c r="J142" s="28" t="s">
        <v>139</v>
      </c>
      <c r="K142" s="28" t="s">
        <v>139</v>
      </c>
    </row>
    <row r="143" spans="1:11" ht="19.5" customHeight="1">
      <c r="A143" s="52"/>
      <c r="B143" s="47"/>
      <c r="C143" s="4" t="s">
        <v>7</v>
      </c>
      <c r="D143" s="5"/>
      <c r="E143" s="5"/>
      <c r="F143" s="5"/>
      <c r="G143" s="5"/>
      <c r="H143" s="5"/>
      <c r="I143" s="22"/>
      <c r="J143" s="22"/>
      <c r="K143" s="23"/>
    </row>
    <row r="144" spans="1:11" ht="26.25" customHeight="1">
      <c r="A144" s="52"/>
      <c r="B144" s="47"/>
      <c r="C144" s="4" t="s">
        <v>36</v>
      </c>
      <c r="D144" s="5"/>
      <c r="E144" s="5"/>
      <c r="F144" s="5"/>
      <c r="G144" s="5"/>
      <c r="H144" s="5"/>
      <c r="I144" s="22"/>
      <c r="J144" s="22"/>
      <c r="K144" s="23"/>
    </row>
    <row r="145" spans="1:11">
      <c r="A145" s="52"/>
      <c r="B145" s="47"/>
      <c r="C145" s="4" t="s">
        <v>83</v>
      </c>
      <c r="D145" s="5"/>
      <c r="E145" s="5"/>
      <c r="F145" s="5"/>
      <c r="G145" s="5"/>
      <c r="H145" s="5"/>
      <c r="I145" s="22"/>
      <c r="J145" s="22"/>
      <c r="K145" s="23"/>
    </row>
    <row r="146" spans="1:11" ht="36">
      <c r="A146" s="52"/>
      <c r="B146" s="47"/>
      <c r="C146" s="4" t="s">
        <v>38</v>
      </c>
      <c r="D146" s="5"/>
      <c r="E146" s="5"/>
      <c r="F146" s="5"/>
      <c r="G146" s="5"/>
      <c r="H146" s="5"/>
      <c r="I146" s="22"/>
      <c r="J146" s="22"/>
      <c r="K146" s="23"/>
    </row>
    <row r="147" spans="1:11">
      <c r="A147" s="52"/>
      <c r="B147" s="47"/>
      <c r="C147" s="4" t="s">
        <v>39</v>
      </c>
      <c r="D147" s="5"/>
      <c r="E147" s="27" t="s">
        <v>139</v>
      </c>
      <c r="F147" s="27" t="s">
        <v>139</v>
      </c>
      <c r="G147" s="5"/>
      <c r="H147" s="5"/>
      <c r="I147" s="22"/>
      <c r="J147" s="28" t="s">
        <v>139</v>
      </c>
      <c r="K147" s="28" t="s">
        <v>139</v>
      </c>
    </row>
    <row r="148" spans="1:11">
      <c r="A148" s="53"/>
      <c r="B148" s="48"/>
      <c r="C148" s="4" t="s">
        <v>84</v>
      </c>
      <c r="D148" s="5">
        <v>28000</v>
      </c>
      <c r="E148" s="27" t="s">
        <v>139</v>
      </c>
      <c r="F148" s="27" t="s">
        <v>139</v>
      </c>
      <c r="G148" s="5">
        <v>0</v>
      </c>
      <c r="H148" s="5"/>
      <c r="I148" s="22">
        <v>0</v>
      </c>
      <c r="J148" s="28" t="s">
        <v>139</v>
      </c>
      <c r="K148" s="28" t="s">
        <v>139</v>
      </c>
    </row>
    <row r="149" spans="1:11">
      <c r="A149" s="7" t="s">
        <v>14</v>
      </c>
      <c r="B149" s="50" t="s">
        <v>118</v>
      </c>
      <c r="C149" s="2" t="s">
        <v>6</v>
      </c>
      <c r="D149" s="3">
        <f>SUM(D150,D152,D154,D155)</f>
        <v>18384.3</v>
      </c>
      <c r="E149" s="27" t="s">
        <v>139</v>
      </c>
      <c r="F149" s="27" t="s">
        <v>139</v>
      </c>
      <c r="G149" s="3">
        <f>SUM(G150,G152,G154,G155)</f>
        <v>17011.2</v>
      </c>
      <c r="H149" s="3">
        <f>G149</f>
        <v>17011.2</v>
      </c>
      <c r="I149" s="23">
        <f>G149/D149</f>
        <v>0.92531127103017252</v>
      </c>
      <c r="J149" s="28" t="s">
        <v>139</v>
      </c>
      <c r="K149" s="28" t="s">
        <v>139</v>
      </c>
    </row>
    <row r="150" spans="1:11" ht="20.25" customHeight="1">
      <c r="A150" s="47" t="s">
        <v>117</v>
      </c>
      <c r="B150" s="51"/>
      <c r="C150" s="4" t="s">
        <v>7</v>
      </c>
      <c r="D150" s="5">
        <v>18384.3</v>
      </c>
      <c r="E150" s="5">
        <f>18384.3-1373.1</f>
        <v>17011.2</v>
      </c>
      <c r="F150" s="5">
        <v>17011.2</v>
      </c>
      <c r="G150" s="5">
        <v>17011.2</v>
      </c>
      <c r="H150" s="5">
        <f t="shared" ref="H150:H183" si="32">G150</f>
        <v>17011.2</v>
      </c>
      <c r="I150" s="22">
        <f>G150/D150</f>
        <v>0.92531127103017252</v>
      </c>
      <c r="J150" s="22">
        <f>G150/E150</f>
        <v>1</v>
      </c>
      <c r="K150" s="22">
        <f>G150/F150</f>
        <v>1</v>
      </c>
    </row>
    <row r="151" spans="1:11" ht="26.25" customHeight="1">
      <c r="A151" s="47"/>
      <c r="B151" s="51"/>
      <c r="C151" s="4" t="s">
        <v>36</v>
      </c>
      <c r="D151" s="5"/>
      <c r="E151" s="5"/>
      <c r="F151" s="5"/>
      <c r="G151" s="5"/>
      <c r="H151" s="3"/>
      <c r="I151" s="23"/>
      <c r="J151" s="23"/>
      <c r="K151" s="23"/>
    </row>
    <row r="152" spans="1:11">
      <c r="A152" s="47"/>
      <c r="B152" s="51"/>
      <c r="C152" s="4" t="s">
        <v>83</v>
      </c>
      <c r="D152" s="5"/>
      <c r="E152" s="5"/>
      <c r="F152" s="5"/>
      <c r="G152" s="5"/>
      <c r="H152" s="3"/>
      <c r="I152" s="23"/>
      <c r="J152" s="23"/>
      <c r="K152" s="23"/>
    </row>
    <row r="153" spans="1:11" ht="36">
      <c r="A153" s="47"/>
      <c r="B153" s="51"/>
      <c r="C153" s="4" t="s">
        <v>38</v>
      </c>
      <c r="D153" s="5"/>
      <c r="E153" s="5"/>
      <c r="F153" s="5"/>
      <c r="G153" s="5"/>
      <c r="H153" s="3"/>
      <c r="I153" s="23"/>
      <c r="J153" s="23"/>
      <c r="K153" s="23"/>
    </row>
    <row r="154" spans="1:11">
      <c r="A154" s="47"/>
      <c r="B154" s="51"/>
      <c r="C154" s="4" t="s">
        <v>39</v>
      </c>
      <c r="D154" s="5"/>
      <c r="E154" s="27" t="s">
        <v>139</v>
      </c>
      <c r="F154" s="27" t="s">
        <v>139</v>
      </c>
      <c r="G154" s="5"/>
      <c r="H154" s="3"/>
      <c r="I154" s="23"/>
      <c r="J154" s="28" t="s">
        <v>139</v>
      </c>
      <c r="K154" s="28" t="s">
        <v>139</v>
      </c>
    </row>
    <row r="155" spans="1:11">
      <c r="A155" s="48"/>
      <c r="B155" s="51"/>
      <c r="C155" s="4" t="s">
        <v>84</v>
      </c>
      <c r="D155" s="5"/>
      <c r="E155" s="27" t="s">
        <v>139</v>
      </c>
      <c r="F155" s="27" t="s">
        <v>139</v>
      </c>
      <c r="G155" s="5"/>
      <c r="H155" s="3"/>
      <c r="I155" s="23"/>
      <c r="J155" s="28" t="s">
        <v>139</v>
      </c>
      <c r="K155" s="28" t="s">
        <v>139</v>
      </c>
    </row>
    <row r="156" spans="1:11" ht="15" customHeight="1">
      <c r="A156" s="26" t="s">
        <v>127</v>
      </c>
      <c r="B156" s="46" t="s">
        <v>93</v>
      </c>
      <c r="C156" s="2" t="s">
        <v>6</v>
      </c>
      <c r="D156" s="3">
        <f>SUM(D157,D159,D161,D162)</f>
        <v>1850.4</v>
      </c>
      <c r="E156" s="27" t="s">
        <v>139</v>
      </c>
      <c r="F156" s="27" t="s">
        <v>139</v>
      </c>
      <c r="G156" s="3">
        <f>SUM(G157,G159,G161,G162)</f>
        <v>1810.4</v>
      </c>
      <c r="H156" s="3">
        <f t="shared" si="32"/>
        <v>1810.4</v>
      </c>
      <c r="I156" s="23">
        <f>G156/D156</f>
        <v>0.97838305231301337</v>
      </c>
      <c r="J156" s="28" t="s">
        <v>139</v>
      </c>
      <c r="K156" s="28" t="s">
        <v>139</v>
      </c>
    </row>
    <row r="157" spans="1:11" ht="18.75" customHeight="1">
      <c r="A157" s="47" t="s">
        <v>126</v>
      </c>
      <c r="B157" s="47"/>
      <c r="C157" s="4" t="s">
        <v>7</v>
      </c>
      <c r="D157" s="5">
        <v>1850.4</v>
      </c>
      <c r="E157" s="5">
        <v>1850.4</v>
      </c>
      <c r="F157" s="5">
        <v>1850.4</v>
      </c>
      <c r="G157" s="5">
        <v>1810.4</v>
      </c>
      <c r="H157" s="5">
        <f t="shared" si="32"/>
        <v>1810.4</v>
      </c>
      <c r="I157" s="22">
        <f>G157/D157</f>
        <v>0.97838305231301337</v>
      </c>
      <c r="J157" s="22">
        <f>G157/E157</f>
        <v>0.97838305231301337</v>
      </c>
      <c r="K157" s="22">
        <f>G157/F157</f>
        <v>0.97838305231301337</v>
      </c>
    </row>
    <row r="158" spans="1:11" ht="24.75" customHeight="1">
      <c r="A158" s="47"/>
      <c r="B158" s="47"/>
      <c r="C158" s="4" t="s">
        <v>36</v>
      </c>
      <c r="D158" s="5"/>
      <c r="E158" s="5"/>
      <c r="F158" s="5"/>
      <c r="G158" s="5"/>
      <c r="H158" s="3"/>
      <c r="I158" s="23"/>
      <c r="J158" s="23"/>
      <c r="K158" s="23"/>
    </row>
    <row r="159" spans="1:11">
      <c r="A159" s="47"/>
      <c r="B159" s="47"/>
      <c r="C159" s="4" t="s">
        <v>83</v>
      </c>
      <c r="D159" s="5"/>
      <c r="E159" s="5"/>
      <c r="F159" s="5"/>
      <c r="G159" s="5"/>
      <c r="H159" s="3"/>
      <c r="I159" s="23"/>
      <c r="J159" s="23"/>
      <c r="K159" s="23"/>
    </row>
    <row r="160" spans="1:11" ht="36">
      <c r="A160" s="47"/>
      <c r="B160" s="47"/>
      <c r="C160" s="4" t="s">
        <v>38</v>
      </c>
      <c r="D160" s="5"/>
      <c r="E160" s="5"/>
      <c r="F160" s="5"/>
      <c r="G160" s="5"/>
      <c r="H160" s="3"/>
      <c r="I160" s="23"/>
      <c r="J160" s="23"/>
      <c r="K160" s="23"/>
    </row>
    <row r="161" spans="1:11">
      <c r="A161" s="47"/>
      <c r="B161" s="47"/>
      <c r="C161" s="4" t="s">
        <v>39</v>
      </c>
      <c r="D161" s="5"/>
      <c r="E161" s="27" t="s">
        <v>139</v>
      </c>
      <c r="F161" s="27" t="s">
        <v>139</v>
      </c>
      <c r="G161" s="5"/>
      <c r="H161" s="3"/>
      <c r="I161" s="23"/>
      <c r="J161" s="28" t="s">
        <v>139</v>
      </c>
      <c r="K161" s="28" t="s">
        <v>139</v>
      </c>
    </row>
    <row r="162" spans="1:11">
      <c r="A162" s="48"/>
      <c r="B162" s="48"/>
      <c r="C162" s="4" t="s">
        <v>84</v>
      </c>
      <c r="D162" s="5"/>
      <c r="E162" s="27" t="s">
        <v>139</v>
      </c>
      <c r="F162" s="27" t="s">
        <v>139</v>
      </c>
      <c r="G162" s="5"/>
      <c r="H162" s="3"/>
      <c r="I162" s="23"/>
      <c r="J162" s="28" t="s">
        <v>139</v>
      </c>
      <c r="K162" s="28" t="s">
        <v>139</v>
      </c>
    </row>
    <row r="163" spans="1:11" ht="15" customHeight="1">
      <c r="A163" s="7" t="s">
        <v>15</v>
      </c>
      <c r="B163" s="46" t="s">
        <v>114</v>
      </c>
      <c r="C163" s="2" t="s">
        <v>6</v>
      </c>
      <c r="D163" s="3">
        <f>SUM(D164,D166,D168,D169)</f>
        <v>301851.2</v>
      </c>
      <c r="E163" s="27" t="s">
        <v>139</v>
      </c>
      <c r="F163" s="27" t="s">
        <v>139</v>
      </c>
      <c r="G163" s="3">
        <f>SUM(G164,G166,G168,G169)</f>
        <v>297376.40000000002</v>
      </c>
      <c r="H163" s="3">
        <f t="shared" si="32"/>
        <v>297376.40000000002</v>
      </c>
      <c r="I163" s="23">
        <f>G163/D163</f>
        <v>0.98517547718876064</v>
      </c>
      <c r="J163" s="28" t="s">
        <v>139</v>
      </c>
      <c r="K163" s="28" t="s">
        <v>139</v>
      </c>
    </row>
    <row r="164" spans="1:11" ht="17.25" customHeight="1">
      <c r="A164" s="47" t="s">
        <v>116</v>
      </c>
      <c r="B164" s="47"/>
      <c r="C164" s="4" t="s">
        <v>7</v>
      </c>
      <c r="D164" s="5">
        <v>301851.2</v>
      </c>
      <c r="E164" s="5">
        <f>301851.2-93.7</f>
        <v>301757.5</v>
      </c>
      <c r="F164" s="5">
        <v>297376.40000000002</v>
      </c>
      <c r="G164" s="5">
        <v>297376.40000000002</v>
      </c>
      <c r="H164" s="5">
        <f t="shared" si="32"/>
        <v>297376.40000000002</v>
      </c>
      <c r="I164" s="22">
        <f>G164/D164</f>
        <v>0.98517547718876064</v>
      </c>
      <c r="J164" s="22">
        <f>G164/E164</f>
        <v>0.98548138820079045</v>
      </c>
      <c r="K164" s="23">
        <f>G164/F164</f>
        <v>1</v>
      </c>
    </row>
    <row r="165" spans="1:11" ht="24.75" customHeight="1">
      <c r="A165" s="47"/>
      <c r="B165" s="47"/>
      <c r="C165" s="4" t="s">
        <v>36</v>
      </c>
      <c r="D165" s="5"/>
      <c r="E165" s="5"/>
      <c r="F165" s="5"/>
      <c r="G165" s="5"/>
      <c r="H165" s="3"/>
      <c r="I165" s="23"/>
      <c r="J165" s="23"/>
      <c r="K165" s="23"/>
    </row>
    <row r="166" spans="1:11">
      <c r="A166" s="47"/>
      <c r="B166" s="47"/>
      <c r="C166" s="4" t="s">
        <v>83</v>
      </c>
      <c r="D166" s="5"/>
      <c r="E166" s="5"/>
      <c r="F166" s="5"/>
      <c r="G166" s="5"/>
      <c r="H166" s="3"/>
      <c r="I166" s="23"/>
      <c r="J166" s="23"/>
      <c r="K166" s="23"/>
    </row>
    <row r="167" spans="1:11" ht="36">
      <c r="A167" s="47"/>
      <c r="B167" s="47"/>
      <c r="C167" s="4" t="s">
        <v>38</v>
      </c>
      <c r="D167" s="5"/>
      <c r="E167" s="5"/>
      <c r="F167" s="5"/>
      <c r="G167" s="5"/>
      <c r="H167" s="3"/>
      <c r="I167" s="23"/>
      <c r="J167" s="23"/>
      <c r="K167" s="23"/>
    </row>
    <row r="168" spans="1:11">
      <c r="A168" s="47"/>
      <c r="B168" s="47"/>
      <c r="C168" s="4" t="s">
        <v>39</v>
      </c>
      <c r="D168" s="5"/>
      <c r="E168" s="27" t="s">
        <v>139</v>
      </c>
      <c r="F168" s="27" t="s">
        <v>139</v>
      </c>
      <c r="G168" s="5"/>
      <c r="H168" s="3"/>
      <c r="I168" s="23"/>
      <c r="J168" s="28" t="s">
        <v>139</v>
      </c>
      <c r="K168" s="28" t="s">
        <v>139</v>
      </c>
    </row>
    <row r="169" spans="1:11">
      <c r="A169" s="48"/>
      <c r="B169" s="48"/>
      <c r="C169" s="4" t="s">
        <v>84</v>
      </c>
      <c r="D169" s="5"/>
      <c r="E169" s="27" t="s">
        <v>139</v>
      </c>
      <c r="F169" s="27" t="s">
        <v>139</v>
      </c>
      <c r="G169" s="5"/>
      <c r="H169" s="3"/>
      <c r="I169" s="23"/>
      <c r="J169" s="28" t="s">
        <v>139</v>
      </c>
      <c r="K169" s="28" t="s">
        <v>139</v>
      </c>
    </row>
    <row r="170" spans="1:11" ht="15" customHeight="1">
      <c r="A170" s="7" t="s">
        <v>19</v>
      </c>
      <c r="B170" s="46" t="s">
        <v>92</v>
      </c>
      <c r="C170" s="2" t="s">
        <v>6</v>
      </c>
      <c r="D170" s="3">
        <f>SUM(D171,D173,D175,D176)</f>
        <v>11885.9</v>
      </c>
      <c r="E170" s="27" t="s">
        <v>139</v>
      </c>
      <c r="F170" s="27" t="s">
        <v>139</v>
      </c>
      <c r="G170" s="3">
        <f>SUM(G171,G173,G175,G176)</f>
        <v>10963</v>
      </c>
      <c r="H170" s="3">
        <f t="shared" si="32"/>
        <v>10963</v>
      </c>
      <c r="I170" s="23">
        <f>G170/D170</f>
        <v>0.9223533766900277</v>
      </c>
      <c r="J170" s="28" t="s">
        <v>139</v>
      </c>
      <c r="K170" s="28" t="s">
        <v>139</v>
      </c>
    </row>
    <row r="171" spans="1:11" ht="17.25" customHeight="1">
      <c r="A171" s="47" t="s">
        <v>115</v>
      </c>
      <c r="B171" s="47"/>
      <c r="C171" s="4" t="s">
        <v>7</v>
      </c>
      <c r="D171" s="5">
        <v>11885.9</v>
      </c>
      <c r="E171" s="5">
        <v>11885.9</v>
      </c>
      <c r="F171" s="5">
        <v>11838.1</v>
      </c>
      <c r="G171" s="5">
        <v>10963</v>
      </c>
      <c r="H171" s="5">
        <f t="shared" si="32"/>
        <v>10963</v>
      </c>
      <c r="I171" s="22">
        <f>G171/D171</f>
        <v>0.9223533766900277</v>
      </c>
      <c r="J171" s="22">
        <f>G171/E171</f>
        <v>0.9223533766900277</v>
      </c>
      <c r="K171" s="23">
        <f>G171/F171</f>
        <v>0.92607766449007867</v>
      </c>
    </row>
    <row r="172" spans="1:11" ht="28.5" customHeight="1">
      <c r="A172" s="47"/>
      <c r="B172" s="47"/>
      <c r="C172" s="4" t="s">
        <v>36</v>
      </c>
      <c r="D172" s="5"/>
      <c r="E172" s="5"/>
      <c r="F172" s="5"/>
      <c r="G172" s="5"/>
      <c r="H172" s="3"/>
      <c r="I172" s="23"/>
      <c r="J172" s="23"/>
      <c r="K172" s="23"/>
    </row>
    <row r="173" spans="1:11">
      <c r="A173" s="47"/>
      <c r="B173" s="47"/>
      <c r="C173" s="4" t="s">
        <v>83</v>
      </c>
      <c r="D173" s="5"/>
      <c r="E173" s="5"/>
      <c r="F173" s="5"/>
      <c r="G173" s="5"/>
      <c r="H173" s="3"/>
      <c r="I173" s="23"/>
      <c r="J173" s="23"/>
      <c r="K173" s="23"/>
    </row>
    <row r="174" spans="1:11" ht="36">
      <c r="A174" s="47"/>
      <c r="B174" s="47"/>
      <c r="C174" s="4" t="s">
        <v>38</v>
      </c>
      <c r="D174" s="5"/>
      <c r="E174" s="5"/>
      <c r="F174" s="5"/>
      <c r="G174" s="5"/>
      <c r="H174" s="3"/>
      <c r="I174" s="23"/>
      <c r="J174" s="23"/>
      <c r="K174" s="23"/>
    </row>
    <row r="175" spans="1:11">
      <c r="A175" s="47"/>
      <c r="B175" s="47"/>
      <c r="C175" s="4" t="s">
        <v>39</v>
      </c>
      <c r="D175" s="5"/>
      <c r="E175" s="27" t="s">
        <v>139</v>
      </c>
      <c r="F175" s="27" t="s">
        <v>139</v>
      </c>
      <c r="G175" s="5"/>
      <c r="H175" s="3"/>
      <c r="I175" s="23"/>
      <c r="J175" s="28" t="s">
        <v>139</v>
      </c>
      <c r="K175" s="28" t="s">
        <v>139</v>
      </c>
    </row>
    <row r="176" spans="1:11" ht="15" customHeight="1">
      <c r="A176" s="48"/>
      <c r="B176" s="48"/>
      <c r="C176" s="4" t="s">
        <v>84</v>
      </c>
      <c r="D176" s="5"/>
      <c r="E176" s="27" t="s">
        <v>139</v>
      </c>
      <c r="F176" s="27" t="s">
        <v>139</v>
      </c>
      <c r="G176" s="5"/>
      <c r="H176" s="3"/>
      <c r="I176" s="23"/>
      <c r="J176" s="28" t="s">
        <v>139</v>
      </c>
      <c r="K176" s="28" t="s">
        <v>139</v>
      </c>
    </row>
    <row r="177" spans="1:11">
      <c r="A177" s="7" t="s">
        <v>17</v>
      </c>
      <c r="B177" s="46" t="s">
        <v>91</v>
      </c>
      <c r="C177" s="2" t="s">
        <v>6</v>
      </c>
      <c r="D177" s="3">
        <f>SUM(D178,D180,D182,D183)</f>
        <v>536000</v>
      </c>
      <c r="E177" s="27" t="s">
        <v>139</v>
      </c>
      <c r="F177" s="27" t="s">
        <v>139</v>
      </c>
      <c r="G177" s="3">
        <f>SUM(G178,G180,G182,G183)</f>
        <v>350000</v>
      </c>
      <c r="H177" s="3">
        <f t="shared" si="32"/>
        <v>350000</v>
      </c>
      <c r="I177" s="23">
        <f>G177/D177</f>
        <v>0.65298507462686572</v>
      </c>
      <c r="J177" s="28" t="s">
        <v>139</v>
      </c>
      <c r="K177" s="28" t="s">
        <v>139</v>
      </c>
    </row>
    <row r="178" spans="1:11" ht="21" customHeight="1">
      <c r="A178" s="47" t="s">
        <v>18</v>
      </c>
      <c r="B178" s="47"/>
      <c r="C178" s="4" t="s">
        <v>7</v>
      </c>
      <c r="D178" s="5"/>
      <c r="E178" s="5"/>
      <c r="F178" s="5"/>
      <c r="G178" s="5"/>
      <c r="H178" s="3"/>
      <c r="I178" s="22"/>
      <c r="J178" s="22"/>
      <c r="K178" s="23"/>
    </row>
    <row r="179" spans="1:11" ht="26.25" customHeight="1">
      <c r="A179" s="47"/>
      <c r="B179" s="47"/>
      <c r="C179" s="4" t="s">
        <v>36</v>
      </c>
      <c r="D179" s="5"/>
      <c r="E179" s="5"/>
      <c r="F179" s="5"/>
      <c r="G179" s="5"/>
      <c r="H179" s="3"/>
      <c r="I179" s="22"/>
      <c r="J179" s="22"/>
      <c r="K179" s="23"/>
    </row>
    <row r="180" spans="1:11">
      <c r="A180" s="47"/>
      <c r="B180" s="47"/>
      <c r="C180" s="4" t="s">
        <v>83</v>
      </c>
      <c r="D180" s="5"/>
      <c r="E180" s="5"/>
      <c r="F180" s="5"/>
      <c r="G180" s="5"/>
      <c r="H180" s="3"/>
      <c r="I180" s="22"/>
      <c r="J180" s="22"/>
      <c r="K180" s="23"/>
    </row>
    <row r="181" spans="1:11" ht="36">
      <c r="A181" s="47"/>
      <c r="B181" s="47"/>
      <c r="C181" s="4" t="s">
        <v>38</v>
      </c>
      <c r="D181" s="5"/>
      <c r="E181" s="5"/>
      <c r="F181" s="5"/>
      <c r="G181" s="5"/>
      <c r="H181" s="3"/>
      <c r="I181" s="22"/>
      <c r="J181" s="22"/>
      <c r="K181" s="23"/>
    </row>
    <row r="182" spans="1:11">
      <c r="A182" s="47"/>
      <c r="B182" s="47"/>
      <c r="C182" s="4" t="s">
        <v>39</v>
      </c>
      <c r="D182" s="5"/>
      <c r="E182" s="27" t="s">
        <v>139</v>
      </c>
      <c r="F182" s="27" t="s">
        <v>139</v>
      </c>
      <c r="G182" s="5"/>
      <c r="H182" s="3"/>
      <c r="I182" s="22"/>
      <c r="J182" s="28" t="s">
        <v>139</v>
      </c>
      <c r="K182" s="28" t="s">
        <v>139</v>
      </c>
    </row>
    <row r="183" spans="1:11">
      <c r="A183" s="48"/>
      <c r="B183" s="48"/>
      <c r="C183" s="4" t="s">
        <v>84</v>
      </c>
      <c r="D183" s="5">
        <v>536000</v>
      </c>
      <c r="E183" s="27" t="s">
        <v>139</v>
      </c>
      <c r="F183" s="27" t="s">
        <v>139</v>
      </c>
      <c r="G183" s="5">
        <v>350000</v>
      </c>
      <c r="H183" s="5">
        <f t="shared" si="32"/>
        <v>350000</v>
      </c>
      <c r="I183" s="22">
        <f>G183/D183</f>
        <v>0.65298507462686572</v>
      </c>
      <c r="J183" s="28" t="s">
        <v>139</v>
      </c>
      <c r="K183" s="28" t="s">
        <v>139</v>
      </c>
    </row>
    <row r="184" spans="1:11" ht="24" customHeight="1">
      <c r="A184" s="40" t="s">
        <v>111</v>
      </c>
      <c r="B184" s="37" t="s">
        <v>133</v>
      </c>
      <c r="C184" s="29" t="s">
        <v>6</v>
      </c>
      <c r="D184" s="30">
        <f>D191+D227+D234+D241+D248+D276</f>
        <v>8173834.2999999998</v>
      </c>
      <c r="E184" s="27" t="s">
        <v>139</v>
      </c>
      <c r="F184" s="27" t="s">
        <v>139</v>
      </c>
      <c r="G184" s="30">
        <f>G191+G227+G234+G241+G248+G276</f>
        <v>6361861.2000000002</v>
      </c>
      <c r="H184" s="30">
        <f>G184</f>
        <v>6361861.2000000002</v>
      </c>
      <c r="I184" s="31">
        <f>G184/D184</f>
        <v>0.77832030433991062</v>
      </c>
      <c r="J184" s="28" t="s">
        <v>139</v>
      </c>
      <c r="K184" s="28" t="s">
        <v>139</v>
      </c>
    </row>
    <row r="185" spans="1:11">
      <c r="A185" s="41"/>
      <c r="B185" s="38"/>
      <c r="C185" s="32" t="s">
        <v>7</v>
      </c>
      <c r="D185" s="33">
        <f>D192+D228+D235+D242+D249+D277</f>
        <v>6253584.2999999998</v>
      </c>
      <c r="E185" s="33">
        <f>E192+E228+E235+E242+E249+E277</f>
        <v>6253584.2999999998</v>
      </c>
      <c r="F185" s="33">
        <f>F192+F228+F235+F242+F249+F277</f>
        <v>5463402.8870000001</v>
      </c>
      <c r="G185" s="33">
        <f>G192+G228+G235+G242+G249+G277</f>
        <v>4429989.1000000006</v>
      </c>
      <c r="H185" s="33">
        <f t="shared" ref="H185:H248" si="33">G185</f>
        <v>4429989.1000000006</v>
      </c>
      <c r="I185" s="31">
        <f>G185/D185</f>
        <v>0.70839200168773619</v>
      </c>
      <c r="J185" s="31">
        <f>G185/E185</f>
        <v>0.70839200168773619</v>
      </c>
      <c r="K185" s="31">
        <f>G185/F185</f>
        <v>0.81084796263900361</v>
      </c>
    </row>
    <row r="186" spans="1:11" ht="24">
      <c r="A186" s="41"/>
      <c r="B186" s="38"/>
      <c r="C186" s="32" t="s">
        <v>36</v>
      </c>
      <c r="D186" s="33"/>
      <c r="E186" s="33"/>
      <c r="F186" s="33"/>
      <c r="G186" s="33"/>
      <c r="H186" s="33"/>
      <c r="I186" s="31"/>
      <c r="J186" s="31"/>
      <c r="K186" s="31"/>
    </row>
    <row r="187" spans="1:11">
      <c r="A187" s="41"/>
      <c r="B187" s="38"/>
      <c r="C187" s="32" t="s">
        <v>83</v>
      </c>
      <c r="D187" s="33">
        <f>D194+D230+D237+D244+D251</f>
        <v>1900000</v>
      </c>
      <c r="E187" s="33">
        <f>E194+E230+E237+E244+E251</f>
        <v>1900000</v>
      </c>
      <c r="F187" s="33">
        <f>F194+F230+F237+F244+F251</f>
        <v>1900000</v>
      </c>
      <c r="G187" s="33">
        <f>G194+G230+G237+G244+G251</f>
        <v>1900000</v>
      </c>
      <c r="H187" s="33">
        <f t="shared" si="33"/>
        <v>1900000</v>
      </c>
      <c r="I187" s="31">
        <f>G187/D187</f>
        <v>1</v>
      </c>
      <c r="J187" s="31">
        <f>G187/E187</f>
        <v>1</v>
      </c>
      <c r="K187" s="31">
        <f>G187/F187</f>
        <v>1</v>
      </c>
    </row>
    <row r="188" spans="1:11" ht="36">
      <c r="A188" s="41"/>
      <c r="B188" s="38"/>
      <c r="C188" s="32" t="s">
        <v>38</v>
      </c>
      <c r="D188" s="33"/>
      <c r="E188" s="33"/>
      <c r="F188" s="33"/>
      <c r="G188" s="33"/>
      <c r="H188" s="33"/>
      <c r="I188" s="31"/>
      <c r="J188" s="31"/>
      <c r="K188" s="31"/>
    </row>
    <row r="189" spans="1:11">
      <c r="A189" s="41"/>
      <c r="B189" s="38"/>
      <c r="C189" s="32" t="s">
        <v>39</v>
      </c>
      <c r="D189" s="33">
        <f>D246+D253+D281</f>
        <v>20250</v>
      </c>
      <c r="E189" s="27" t="s">
        <v>139</v>
      </c>
      <c r="F189" s="27" t="s">
        <v>139</v>
      </c>
      <c r="G189" s="33">
        <f>G246+G253+G281</f>
        <v>31872.1</v>
      </c>
      <c r="H189" s="33">
        <f t="shared" si="33"/>
        <v>31872.1</v>
      </c>
      <c r="I189" s="31"/>
      <c r="J189" s="28" t="s">
        <v>139</v>
      </c>
      <c r="K189" s="28" t="s">
        <v>139</v>
      </c>
    </row>
    <row r="190" spans="1:11">
      <c r="A190" s="42"/>
      <c r="B190" s="39"/>
      <c r="C190" s="32" t="s">
        <v>84</v>
      </c>
      <c r="D190" s="33"/>
      <c r="E190" s="27" t="s">
        <v>139</v>
      </c>
      <c r="F190" s="27" t="s">
        <v>139</v>
      </c>
      <c r="G190" s="33"/>
      <c r="H190" s="30"/>
      <c r="I190" s="31"/>
      <c r="J190" s="28" t="s">
        <v>139</v>
      </c>
      <c r="K190" s="28" t="s">
        <v>139</v>
      </c>
    </row>
    <row r="191" spans="1:11" ht="15" customHeight="1">
      <c r="A191" s="37" t="s">
        <v>85</v>
      </c>
      <c r="B191" s="37" t="s">
        <v>132</v>
      </c>
      <c r="C191" s="29" t="s">
        <v>6</v>
      </c>
      <c r="D191" s="30">
        <f>D198+D206+D220+D213</f>
        <v>1049617.7</v>
      </c>
      <c r="E191" s="27" t="s">
        <v>139</v>
      </c>
      <c r="F191" s="27" t="s">
        <v>139</v>
      </c>
      <c r="G191" s="30">
        <f>G198+G206+G220+G213</f>
        <v>993236.1</v>
      </c>
      <c r="H191" s="30">
        <f t="shared" si="33"/>
        <v>993236.1</v>
      </c>
      <c r="I191" s="31">
        <f>G191/D191</f>
        <v>0.94628368023900511</v>
      </c>
      <c r="J191" s="28" t="s">
        <v>139</v>
      </c>
      <c r="K191" s="28" t="s">
        <v>139</v>
      </c>
    </row>
    <row r="192" spans="1:11" ht="17.25" customHeight="1">
      <c r="A192" s="38"/>
      <c r="B192" s="38"/>
      <c r="C192" s="32" t="s">
        <v>7</v>
      </c>
      <c r="D192" s="33">
        <f>D199+D207+D221+D214</f>
        <v>149617.70000000001</v>
      </c>
      <c r="E192" s="34">
        <f t="shared" ref="E192" si="34">E199+E207+E221+E214</f>
        <v>149617.70000000001</v>
      </c>
      <c r="F192" s="34">
        <f>F199+F207+F221+F214</f>
        <v>148300</v>
      </c>
      <c r="G192" s="33">
        <f>G199+G207+G221+G214</f>
        <v>93236.099999999991</v>
      </c>
      <c r="H192" s="33">
        <f t="shared" si="33"/>
        <v>93236.099999999991</v>
      </c>
      <c r="I192" s="31">
        <f>G192/D192</f>
        <v>0.62316223281069005</v>
      </c>
      <c r="J192" s="31">
        <f>G192/E192</f>
        <v>0.62316223281069005</v>
      </c>
      <c r="K192" s="31">
        <f>G192/F192</f>
        <v>0.62869925826028317</v>
      </c>
    </row>
    <row r="193" spans="1:11" ht="25.5" customHeight="1">
      <c r="A193" s="38"/>
      <c r="B193" s="38"/>
      <c r="C193" s="32" t="s">
        <v>36</v>
      </c>
      <c r="D193" s="33"/>
      <c r="E193" s="34"/>
      <c r="F193" s="34"/>
      <c r="G193" s="33"/>
      <c r="H193" s="33"/>
      <c r="I193" s="31"/>
      <c r="J193" s="31"/>
      <c r="K193" s="31"/>
    </row>
    <row r="194" spans="1:11">
      <c r="A194" s="38"/>
      <c r="B194" s="38"/>
      <c r="C194" s="32" t="s">
        <v>83</v>
      </c>
      <c r="D194" s="33">
        <f>D201+D209+D223+D216</f>
        <v>900000</v>
      </c>
      <c r="E194" s="34">
        <f t="shared" ref="E194:G194" si="35">E201+E209+E223+E216</f>
        <v>900000</v>
      </c>
      <c r="F194" s="34">
        <f t="shared" si="35"/>
        <v>900000</v>
      </c>
      <c r="G194" s="33">
        <f t="shared" si="35"/>
        <v>900000</v>
      </c>
      <c r="H194" s="33">
        <f t="shared" si="33"/>
        <v>900000</v>
      </c>
      <c r="I194" s="31">
        <f>G194/D194</f>
        <v>1</v>
      </c>
      <c r="J194" s="31">
        <f>G194/E194</f>
        <v>1</v>
      </c>
      <c r="K194" s="31">
        <f>G194/F194</f>
        <v>1</v>
      </c>
    </row>
    <row r="195" spans="1:11" ht="36">
      <c r="A195" s="38"/>
      <c r="B195" s="38"/>
      <c r="C195" s="32" t="s">
        <v>38</v>
      </c>
      <c r="D195" s="30"/>
      <c r="E195" s="34"/>
      <c r="F195" s="34"/>
      <c r="G195" s="33"/>
      <c r="H195" s="33"/>
      <c r="I195" s="31"/>
      <c r="J195" s="31"/>
      <c r="K195" s="31"/>
    </row>
    <row r="196" spans="1:11">
      <c r="A196" s="38"/>
      <c r="B196" s="38"/>
      <c r="C196" s="32" t="s">
        <v>39</v>
      </c>
      <c r="D196" s="30"/>
      <c r="E196" s="27" t="s">
        <v>139</v>
      </c>
      <c r="F196" s="27" t="s">
        <v>139</v>
      </c>
      <c r="G196" s="33"/>
      <c r="H196" s="33"/>
      <c r="I196" s="31"/>
      <c r="J196" s="28" t="s">
        <v>139</v>
      </c>
      <c r="K196" s="28" t="s">
        <v>139</v>
      </c>
    </row>
    <row r="197" spans="1:11">
      <c r="A197" s="39"/>
      <c r="B197" s="38"/>
      <c r="C197" s="32" t="s">
        <v>84</v>
      </c>
      <c r="D197" s="30"/>
      <c r="E197" s="27" t="s">
        <v>139</v>
      </c>
      <c r="F197" s="27" t="s">
        <v>139</v>
      </c>
      <c r="G197" s="33"/>
      <c r="H197" s="33"/>
      <c r="I197" s="31"/>
      <c r="J197" s="28" t="s">
        <v>139</v>
      </c>
      <c r="K197" s="28" t="s">
        <v>139</v>
      </c>
    </row>
    <row r="198" spans="1:11" ht="14.25" customHeight="1">
      <c r="A198" s="37" t="s">
        <v>119</v>
      </c>
      <c r="B198" s="38"/>
      <c r="C198" s="29" t="s">
        <v>6</v>
      </c>
      <c r="D198" s="30">
        <f>D199+D201</f>
        <v>911000</v>
      </c>
      <c r="E198" s="27" t="s">
        <v>139</v>
      </c>
      <c r="F198" s="27" t="s">
        <v>139</v>
      </c>
      <c r="G198" s="30">
        <f t="shared" ref="G198" si="36">SUM(G199,G201,G204,G205)</f>
        <v>910350.5</v>
      </c>
      <c r="H198" s="30">
        <f t="shared" si="33"/>
        <v>910350.5</v>
      </c>
      <c r="I198" s="31">
        <f>G198/D198</f>
        <v>0.99928704720087813</v>
      </c>
      <c r="J198" s="28" t="s">
        <v>139</v>
      </c>
      <c r="K198" s="28" t="s">
        <v>139</v>
      </c>
    </row>
    <row r="199" spans="1:11" ht="19.5" customHeight="1">
      <c r="A199" s="38"/>
      <c r="B199" s="38"/>
      <c r="C199" s="32" t="s">
        <v>7</v>
      </c>
      <c r="D199" s="33">
        <v>11000</v>
      </c>
      <c r="E199" s="33">
        <v>11000</v>
      </c>
      <c r="F199" s="33">
        <v>11000</v>
      </c>
      <c r="G199" s="33">
        <v>10350.5</v>
      </c>
      <c r="H199" s="33">
        <f t="shared" si="33"/>
        <v>10350.5</v>
      </c>
      <c r="I199" s="31">
        <f>G199/D199</f>
        <v>0.94095454545454549</v>
      </c>
      <c r="J199" s="31">
        <f>G199/E199</f>
        <v>0.94095454545454549</v>
      </c>
      <c r="K199" s="31">
        <f>G199/F199</f>
        <v>0.94095454545454549</v>
      </c>
    </row>
    <row r="200" spans="1:11" ht="26.25" customHeight="1">
      <c r="A200" s="38"/>
      <c r="B200" s="38"/>
      <c r="C200" s="32" t="s">
        <v>36</v>
      </c>
      <c r="D200" s="33"/>
      <c r="E200" s="33"/>
      <c r="F200" s="33"/>
      <c r="G200" s="33"/>
      <c r="H200" s="33"/>
      <c r="I200" s="31"/>
      <c r="J200" s="31"/>
      <c r="K200" s="31"/>
    </row>
    <row r="201" spans="1:11">
      <c r="A201" s="38"/>
      <c r="B201" s="38"/>
      <c r="C201" s="32" t="s">
        <v>83</v>
      </c>
      <c r="D201" s="33">
        <v>900000</v>
      </c>
      <c r="E201" s="33">
        <v>900000</v>
      </c>
      <c r="F201" s="33">
        <v>900000</v>
      </c>
      <c r="G201" s="33">
        <v>900000</v>
      </c>
      <c r="H201" s="33">
        <f t="shared" si="33"/>
        <v>900000</v>
      </c>
      <c r="I201" s="31">
        <f>G201/D201</f>
        <v>1</v>
      </c>
      <c r="J201" s="31">
        <f>G201/E201</f>
        <v>1</v>
      </c>
      <c r="K201" s="31">
        <f>G201/F201</f>
        <v>1</v>
      </c>
    </row>
    <row r="202" spans="1:11" ht="48" customHeight="1">
      <c r="A202" s="38"/>
      <c r="B202" s="38"/>
      <c r="C202" s="32" t="s">
        <v>120</v>
      </c>
      <c r="D202" s="33"/>
      <c r="E202" s="33"/>
      <c r="F202" s="33"/>
      <c r="G202" s="33"/>
      <c r="H202" s="30"/>
      <c r="I202" s="31"/>
      <c r="J202" s="31"/>
      <c r="K202" s="31"/>
    </row>
    <row r="203" spans="1:11" ht="36">
      <c r="A203" s="38"/>
      <c r="B203" s="38"/>
      <c r="C203" s="32" t="s">
        <v>38</v>
      </c>
      <c r="D203" s="33"/>
      <c r="E203" s="33"/>
      <c r="F203" s="33"/>
      <c r="G203" s="33"/>
      <c r="H203" s="30"/>
      <c r="I203" s="31"/>
      <c r="J203" s="31"/>
      <c r="K203" s="31"/>
    </row>
    <row r="204" spans="1:11">
      <c r="A204" s="38"/>
      <c r="B204" s="38"/>
      <c r="C204" s="32" t="s">
        <v>39</v>
      </c>
      <c r="D204" s="33"/>
      <c r="E204" s="27" t="s">
        <v>139</v>
      </c>
      <c r="F204" s="27" t="s">
        <v>139</v>
      </c>
      <c r="G204" s="33"/>
      <c r="H204" s="30"/>
      <c r="I204" s="31"/>
      <c r="J204" s="28" t="s">
        <v>139</v>
      </c>
      <c r="K204" s="28" t="s">
        <v>139</v>
      </c>
    </row>
    <row r="205" spans="1:11">
      <c r="A205" s="39"/>
      <c r="B205" s="38"/>
      <c r="C205" s="32" t="s">
        <v>84</v>
      </c>
      <c r="D205" s="33"/>
      <c r="E205" s="27" t="s">
        <v>139</v>
      </c>
      <c r="F205" s="27" t="s">
        <v>139</v>
      </c>
      <c r="G205" s="33"/>
      <c r="H205" s="30"/>
      <c r="I205" s="31"/>
      <c r="J205" s="28" t="s">
        <v>139</v>
      </c>
      <c r="K205" s="28" t="s">
        <v>139</v>
      </c>
    </row>
    <row r="206" spans="1:11">
      <c r="A206" s="37" t="s">
        <v>128</v>
      </c>
      <c r="B206" s="38"/>
      <c r="C206" s="29" t="s">
        <v>6</v>
      </c>
      <c r="D206" s="30">
        <f>SUM(D207,D209,D211,D212)</f>
        <v>75024</v>
      </c>
      <c r="E206" s="27" t="s">
        <v>139</v>
      </c>
      <c r="F206" s="27" t="s">
        <v>139</v>
      </c>
      <c r="G206" s="30">
        <f>SUM(G207,G209,G211,G212)</f>
        <v>64291.9</v>
      </c>
      <c r="H206" s="30">
        <f t="shared" si="33"/>
        <v>64291.9</v>
      </c>
      <c r="I206" s="31">
        <f>G206/D206</f>
        <v>0.85695110897846027</v>
      </c>
      <c r="J206" s="28" t="s">
        <v>139</v>
      </c>
      <c r="K206" s="28" t="s">
        <v>139</v>
      </c>
    </row>
    <row r="207" spans="1:11">
      <c r="A207" s="38"/>
      <c r="B207" s="38"/>
      <c r="C207" s="32" t="s">
        <v>7</v>
      </c>
      <c r="D207" s="33">
        <v>75024</v>
      </c>
      <c r="E207" s="33">
        <v>75024</v>
      </c>
      <c r="F207" s="33">
        <v>73706.3</v>
      </c>
      <c r="G207" s="33">
        <v>64291.9</v>
      </c>
      <c r="H207" s="33">
        <f t="shared" si="33"/>
        <v>64291.9</v>
      </c>
      <c r="I207" s="31">
        <f>G207/D207</f>
        <v>0.85695110897846027</v>
      </c>
      <c r="J207" s="31">
        <f>G207/E207</f>
        <v>0.85695110897846027</v>
      </c>
      <c r="K207" s="31">
        <f>G207/F207</f>
        <v>0.87227143405651886</v>
      </c>
    </row>
    <row r="208" spans="1:11" ht="24">
      <c r="A208" s="38"/>
      <c r="B208" s="38"/>
      <c r="C208" s="32" t="s">
        <v>36</v>
      </c>
      <c r="D208" s="33"/>
      <c r="E208" s="33"/>
      <c r="F208" s="33"/>
      <c r="G208" s="33"/>
      <c r="H208" s="30"/>
      <c r="I208" s="31"/>
      <c r="J208" s="31"/>
      <c r="K208" s="31"/>
    </row>
    <row r="209" spans="1:11">
      <c r="A209" s="38"/>
      <c r="B209" s="38"/>
      <c r="C209" s="32" t="s">
        <v>83</v>
      </c>
      <c r="D209" s="33"/>
      <c r="E209" s="33"/>
      <c r="F209" s="33"/>
      <c r="G209" s="33"/>
      <c r="H209" s="30"/>
      <c r="I209" s="31"/>
      <c r="J209" s="31"/>
      <c r="K209" s="31"/>
    </row>
    <row r="210" spans="1:11" ht="36">
      <c r="A210" s="38"/>
      <c r="B210" s="38"/>
      <c r="C210" s="32" t="s">
        <v>38</v>
      </c>
      <c r="D210" s="33"/>
      <c r="E210" s="33"/>
      <c r="F210" s="33"/>
      <c r="G210" s="33"/>
      <c r="H210" s="30"/>
      <c r="I210" s="31"/>
      <c r="J210" s="31"/>
      <c r="K210" s="31"/>
    </row>
    <row r="211" spans="1:11">
      <c r="A211" s="38"/>
      <c r="B211" s="38"/>
      <c r="C211" s="32" t="s">
        <v>39</v>
      </c>
      <c r="D211" s="33"/>
      <c r="E211" s="27" t="s">
        <v>139</v>
      </c>
      <c r="F211" s="27" t="s">
        <v>139</v>
      </c>
      <c r="G211" s="33"/>
      <c r="H211" s="30"/>
      <c r="I211" s="31"/>
      <c r="J211" s="28" t="s">
        <v>139</v>
      </c>
      <c r="K211" s="28" t="s">
        <v>139</v>
      </c>
    </row>
    <row r="212" spans="1:11">
      <c r="A212" s="39"/>
      <c r="B212" s="38"/>
      <c r="C212" s="32" t="s">
        <v>84</v>
      </c>
      <c r="D212" s="33"/>
      <c r="E212" s="27" t="s">
        <v>139</v>
      </c>
      <c r="F212" s="27" t="s">
        <v>139</v>
      </c>
      <c r="G212" s="33"/>
      <c r="H212" s="30"/>
      <c r="I212" s="31"/>
      <c r="J212" s="28" t="s">
        <v>139</v>
      </c>
      <c r="K212" s="28" t="s">
        <v>139</v>
      </c>
    </row>
    <row r="213" spans="1:11">
      <c r="A213" s="37" t="s">
        <v>140</v>
      </c>
      <c r="B213" s="38"/>
      <c r="C213" s="29" t="s">
        <v>6</v>
      </c>
      <c r="D213" s="30">
        <f>D216+D214</f>
        <v>17500</v>
      </c>
      <c r="E213" s="27" t="s">
        <v>139</v>
      </c>
      <c r="F213" s="27" t="s">
        <v>139</v>
      </c>
      <c r="G213" s="30">
        <f t="shared" ref="G213" si="37">G216+G214</f>
        <v>0</v>
      </c>
      <c r="H213" s="30">
        <f t="shared" si="33"/>
        <v>0</v>
      </c>
      <c r="I213" s="31">
        <f>G213/D213</f>
        <v>0</v>
      </c>
      <c r="J213" s="28" t="s">
        <v>139</v>
      </c>
      <c r="K213" s="28" t="s">
        <v>139</v>
      </c>
    </row>
    <row r="214" spans="1:11">
      <c r="A214" s="38"/>
      <c r="B214" s="38"/>
      <c r="C214" s="32" t="s">
        <v>7</v>
      </c>
      <c r="D214" s="33">
        <v>17500</v>
      </c>
      <c r="E214" s="33">
        <v>17500</v>
      </c>
      <c r="F214" s="33">
        <v>17500</v>
      </c>
      <c r="G214" s="33"/>
      <c r="H214" s="30"/>
      <c r="I214" s="31"/>
      <c r="J214" s="31"/>
      <c r="K214" s="31"/>
    </row>
    <row r="215" spans="1:11" ht="24">
      <c r="A215" s="38"/>
      <c r="B215" s="38"/>
      <c r="C215" s="32" t="s">
        <v>36</v>
      </c>
      <c r="D215" s="33"/>
      <c r="E215" s="33"/>
      <c r="F215" s="33"/>
      <c r="G215" s="33"/>
      <c r="H215" s="30"/>
      <c r="I215" s="31"/>
      <c r="J215" s="31"/>
      <c r="K215" s="31"/>
    </row>
    <row r="216" spans="1:11">
      <c r="A216" s="38"/>
      <c r="B216" s="38"/>
      <c r="C216" s="32" t="s">
        <v>83</v>
      </c>
      <c r="D216" s="33"/>
      <c r="E216" s="33"/>
      <c r="F216" s="33"/>
      <c r="G216" s="33"/>
      <c r="H216" s="30"/>
      <c r="I216" s="31"/>
      <c r="J216" s="31"/>
      <c r="K216" s="31"/>
    </row>
    <row r="217" spans="1:11" ht="36">
      <c r="A217" s="38"/>
      <c r="B217" s="38"/>
      <c r="C217" s="32" t="s">
        <v>38</v>
      </c>
      <c r="D217" s="33"/>
      <c r="E217" s="33"/>
      <c r="F217" s="33"/>
      <c r="G217" s="33"/>
      <c r="H217" s="30"/>
      <c r="I217" s="31"/>
      <c r="J217" s="31"/>
      <c r="K217" s="31"/>
    </row>
    <row r="218" spans="1:11">
      <c r="A218" s="38"/>
      <c r="B218" s="38"/>
      <c r="C218" s="32" t="s">
        <v>39</v>
      </c>
      <c r="D218" s="33"/>
      <c r="E218" s="27" t="s">
        <v>139</v>
      </c>
      <c r="F218" s="27" t="s">
        <v>139</v>
      </c>
      <c r="G218" s="33"/>
      <c r="H218" s="30"/>
      <c r="I218" s="31"/>
      <c r="J218" s="28" t="s">
        <v>139</v>
      </c>
      <c r="K218" s="28" t="s">
        <v>139</v>
      </c>
    </row>
    <row r="219" spans="1:11">
      <c r="A219" s="39"/>
      <c r="B219" s="38"/>
      <c r="C219" s="32" t="s">
        <v>84</v>
      </c>
      <c r="D219" s="33"/>
      <c r="E219" s="27" t="s">
        <v>139</v>
      </c>
      <c r="F219" s="27" t="s">
        <v>139</v>
      </c>
      <c r="G219" s="33"/>
      <c r="H219" s="30"/>
      <c r="I219" s="31"/>
      <c r="J219" s="28" t="s">
        <v>139</v>
      </c>
      <c r="K219" s="28" t="s">
        <v>139</v>
      </c>
    </row>
    <row r="220" spans="1:11">
      <c r="A220" s="37" t="s">
        <v>96</v>
      </c>
      <c r="B220" s="38"/>
      <c r="C220" s="29" t="s">
        <v>6</v>
      </c>
      <c r="D220" s="30">
        <f t="shared" ref="D220:G220" si="38">SUM(D221,D223,D225,D226)</f>
        <v>46093.7</v>
      </c>
      <c r="E220" s="27" t="s">
        <v>139</v>
      </c>
      <c r="F220" s="27" t="s">
        <v>139</v>
      </c>
      <c r="G220" s="30">
        <f t="shared" si="38"/>
        <v>18593.7</v>
      </c>
      <c r="H220" s="30">
        <f t="shared" si="33"/>
        <v>18593.7</v>
      </c>
      <c r="I220" s="31">
        <f>G220/D220</f>
        <v>0.40338918333741924</v>
      </c>
      <c r="J220" s="28" t="s">
        <v>139</v>
      </c>
      <c r="K220" s="28" t="s">
        <v>139</v>
      </c>
    </row>
    <row r="221" spans="1:11">
      <c r="A221" s="38"/>
      <c r="B221" s="38"/>
      <c r="C221" s="32" t="s">
        <v>7</v>
      </c>
      <c r="D221" s="33">
        <v>46093.7</v>
      </c>
      <c r="E221" s="34">
        <v>46093.7</v>
      </c>
      <c r="F221" s="34">
        <v>46093.7</v>
      </c>
      <c r="G221" s="33">
        <v>18593.7</v>
      </c>
      <c r="H221" s="33">
        <f t="shared" si="33"/>
        <v>18593.7</v>
      </c>
      <c r="I221" s="31">
        <f>G221/D221</f>
        <v>0.40338918333741924</v>
      </c>
      <c r="J221" s="31">
        <f>G221/E221</f>
        <v>0.40338918333741924</v>
      </c>
      <c r="K221" s="31">
        <f>G221/F221</f>
        <v>0.40338918333741924</v>
      </c>
    </row>
    <row r="222" spans="1:11" ht="24">
      <c r="A222" s="38"/>
      <c r="B222" s="38"/>
      <c r="C222" s="32" t="s">
        <v>36</v>
      </c>
      <c r="D222" s="33"/>
      <c r="E222" s="33"/>
      <c r="F222" s="33"/>
      <c r="G222" s="33"/>
      <c r="H222" s="30"/>
      <c r="I222" s="31"/>
      <c r="J222" s="31"/>
      <c r="K222" s="31"/>
    </row>
    <row r="223" spans="1:11">
      <c r="A223" s="38"/>
      <c r="B223" s="38"/>
      <c r="C223" s="32" t="s">
        <v>83</v>
      </c>
      <c r="D223" s="33"/>
      <c r="E223" s="33"/>
      <c r="F223" s="33"/>
      <c r="G223" s="33"/>
      <c r="H223" s="30"/>
      <c r="I223" s="31"/>
      <c r="J223" s="31"/>
      <c r="K223" s="31"/>
    </row>
    <row r="224" spans="1:11" ht="36">
      <c r="A224" s="38"/>
      <c r="B224" s="38"/>
      <c r="C224" s="32" t="s">
        <v>38</v>
      </c>
      <c r="D224" s="33"/>
      <c r="E224" s="33"/>
      <c r="F224" s="33"/>
      <c r="G224" s="33"/>
      <c r="H224" s="30"/>
      <c r="I224" s="31"/>
      <c r="J224" s="31"/>
      <c r="K224" s="31"/>
    </row>
    <row r="225" spans="1:11" ht="15" customHeight="1">
      <c r="A225" s="38"/>
      <c r="B225" s="38"/>
      <c r="C225" s="32" t="s">
        <v>39</v>
      </c>
      <c r="D225" s="33"/>
      <c r="E225" s="27" t="s">
        <v>139</v>
      </c>
      <c r="F225" s="27" t="s">
        <v>139</v>
      </c>
      <c r="G225" s="33"/>
      <c r="H225" s="30"/>
      <c r="I225" s="31"/>
      <c r="J225" s="28" t="s">
        <v>139</v>
      </c>
      <c r="K225" s="28" t="s">
        <v>139</v>
      </c>
    </row>
    <row r="226" spans="1:11">
      <c r="A226" s="39"/>
      <c r="B226" s="39"/>
      <c r="C226" s="32" t="s">
        <v>84</v>
      </c>
      <c r="D226" s="33"/>
      <c r="E226" s="27" t="s">
        <v>139</v>
      </c>
      <c r="F226" s="27" t="s">
        <v>139</v>
      </c>
      <c r="G226" s="33"/>
      <c r="H226" s="30"/>
      <c r="I226" s="31"/>
      <c r="J226" s="28" t="s">
        <v>139</v>
      </c>
      <c r="K226" s="28" t="s">
        <v>139</v>
      </c>
    </row>
    <row r="227" spans="1:11" ht="15" customHeight="1">
      <c r="A227" s="37" t="s">
        <v>86</v>
      </c>
      <c r="B227" s="37" t="s">
        <v>132</v>
      </c>
      <c r="C227" s="29" t="s">
        <v>6</v>
      </c>
      <c r="D227" s="30">
        <f>SUM(D228,D230,D232,D233)</f>
        <v>3854685</v>
      </c>
      <c r="E227" s="27" t="s">
        <v>139</v>
      </c>
      <c r="F227" s="27" t="s">
        <v>139</v>
      </c>
      <c r="G227" s="30">
        <f t="shared" ref="G227" si="39">SUM(G228,G230,G232,G233)</f>
        <v>2884293.3</v>
      </c>
      <c r="H227" s="30">
        <f t="shared" si="33"/>
        <v>2884293.3</v>
      </c>
      <c r="I227" s="31">
        <f>G227/D227</f>
        <v>0.7482565501461208</v>
      </c>
      <c r="J227" s="28" t="s">
        <v>139</v>
      </c>
      <c r="K227" s="28" t="s">
        <v>139</v>
      </c>
    </row>
    <row r="228" spans="1:11" ht="17.25" customHeight="1">
      <c r="A228" s="38"/>
      <c r="B228" s="38"/>
      <c r="C228" s="32" t="s">
        <v>7</v>
      </c>
      <c r="D228" s="33">
        <v>3854685</v>
      </c>
      <c r="E228" s="33">
        <v>3854685</v>
      </c>
      <c r="F228" s="34">
        <v>3187049.0040000002</v>
      </c>
      <c r="G228" s="33">
        <v>2884293.3</v>
      </c>
      <c r="H228" s="33">
        <f t="shared" si="33"/>
        <v>2884293.3</v>
      </c>
      <c r="I228" s="31">
        <f>G228/D228</f>
        <v>0.7482565501461208</v>
      </c>
      <c r="J228" s="31">
        <f>G228/E228</f>
        <v>0.7482565501461208</v>
      </c>
      <c r="K228" s="31">
        <f>G228/F228</f>
        <v>0.90500437752290042</v>
      </c>
    </row>
    <row r="229" spans="1:11" ht="24.75" customHeight="1">
      <c r="A229" s="38"/>
      <c r="B229" s="38"/>
      <c r="C229" s="32" t="s">
        <v>36</v>
      </c>
      <c r="D229" s="33"/>
      <c r="E229" s="33"/>
      <c r="F229" s="34"/>
      <c r="G229" s="33"/>
      <c r="H229" s="30"/>
      <c r="I229" s="31"/>
      <c r="J229" s="31"/>
      <c r="K229" s="31"/>
    </row>
    <row r="230" spans="1:11">
      <c r="A230" s="38"/>
      <c r="B230" s="38"/>
      <c r="C230" s="32" t="s">
        <v>83</v>
      </c>
      <c r="D230" s="33"/>
      <c r="E230" s="33"/>
      <c r="F230" s="34"/>
      <c r="G230" s="33"/>
      <c r="H230" s="30"/>
      <c r="I230" s="31"/>
      <c r="J230" s="31"/>
      <c r="K230" s="31"/>
    </row>
    <row r="231" spans="1:11" ht="36">
      <c r="A231" s="38"/>
      <c r="B231" s="38"/>
      <c r="C231" s="32" t="s">
        <v>38</v>
      </c>
      <c r="D231" s="33"/>
      <c r="E231" s="35"/>
      <c r="F231" s="35"/>
      <c r="G231" s="33"/>
      <c r="H231" s="30"/>
      <c r="I231" s="31"/>
      <c r="J231" s="31"/>
      <c r="K231" s="31"/>
    </row>
    <row r="232" spans="1:11">
      <c r="A232" s="38"/>
      <c r="B232" s="38"/>
      <c r="C232" s="32" t="s">
        <v>39</v>
      </c>
      <c r="D232" s="33"/>
      <c r="E232" s="27" t="s">
        <v>139</v>
      </c>
      <c r="F232" s="27" t="s">
        <v>139</v>
      </c>
      <c r="G232" s="33"/>
      <c r="H232" s="30"/>
      <c r="I232" s="31"/>
      <c r="J232" s="28" t="s">
        <v>139</v>
      </c>
      <c r="K232" s="28" t="s">
        <v>139</v>
      </c>
    </row>
    <row r="233" spans="1:11">
      <c r="A233" s="39"/>
      <c r="B233" s="39"/>
      <c r="C233" s="32" t="s">
        <v>84</v>
      </c>
      <c r="D233" s="33"/>
      <c r="E233" s="27" t="s">
        <v>139</v>
      </c>
      <c r="F233" s="27" t="s">
        <v>139</v>
      </c>
      <c r="G233" s="33"/>
      <c r="H233" s="30"/>
      <c r="I233" s="31"/>
      <c r="J233" s="28" t="s">
        <v>139</v>
      </c>
      <c r="K233" s="28" t="s">
        <v>139</v>
      </c>
    </row>
    <row r="234" spans="1:11">
      <c r="A234" s="37" t="s">
        <v>129</v>
      </c>
      <c r="B234" s="37" t="s">
        <v>132</v>
      </c>
      <c r="C234" s="29" t="s">
        <v>6</v>
      </c>
      <c r="D234" s="30">
        <f t="shared" ref="D234:G234" si="40">SUM(D235,D237,D239,D240)</f>
        <v>870648</v>
      </c>
      <c r="E234" s="27" t="s">
        <v>139</v>
      </c>
      <c r="F234" s="27" t="s">
        <v>139</v>
      </c>
      <c r="G234" s="30">
        <f t="shared" si="40"/>
        <v>175275.7</v>
      </c>
      <c r="H234" s="30">
        <f t="shared" si="33"/>
        <v>175275.7</v>
      </c>
      <c r="I234" s="31">
        <f>G234/D234</f>
        <v>0.20131637584879308</v>
      </c>
      <c r="J234" s="28" t="s">
        <v>139</v>
      </c>
      <c r="K234" s="28" t="s">
        <v>139</v>
      </c>
    </row>
    <row r="235" spans="1:11" ht="21" customHeight="1">
      <c r="A235" s="38"/>
      <c r="B235" s="38"/>
      <c r="C235" s="32" t="s">
        <v>7</v>
      </c>
      <c r="D235" s="33">
        <v>870648</v>
      </c>
      <c r="E235" s="33">
        <v>870648</v>
      </c>
      <c r="F235" s="33">
        <v>821363.28300000005</v>
      </c>
      <c r="G235" s="34">
        <v>175275.7</v>
      </c>
      <c r="H235" s="33">
        <f t="shared" si="33"/>
        <v>175275.7</v>
      </c>
      <c r="I235" s="31">
        <f>G235/D235</f>
        <v>0.20131637584879308</v>
      </c>
      <c r="J235" s="31">
        <f>G235/E235</f>
        <v>0.20131637584879308</v>
      </c>
      <c r="K235" s="31">
        <f>G235/F235</f>
        <v>0.21339607409745878</v>
      </c>
    </row>
    <row r="236" spans="1:11" ht="26.25" customHeight="1">
      <c r="A236" s="38"/>
      <c r="B236" s="38"/>
      <c r="C236" s="32" t="s">
        <v>36</v>
      </c>
      <c r="D236" s="33"/>
      <c r="E236" s="33"/>
      <c r="F236" s="33"/>
      <c r="G236" s="34"/>
      <c r="H236" s="30"/>
      <c r="I236" s="31"/>
      <c r="J236" s="31"/>
      <c r="K236" s="31"/>
    </row>
    <row r="237" spans="1:11">
      <c r="A237" s="38"/>
      <c r="B237" s="38"/>
      <c r="C237" s="32" t="s">
        <v>83</v>
      </c>
      <c r="D237" s="33"/>
      <c r="E237" s="33"/>
      <c r="F237" s="33"/>
      <c r="G237" s="33"/>
      <c r="H237" s="30"/>
      <c r="I237" s="31"/>
      <c r="J237" s="31"/>
      <c r="K237" s="31"/>
    </row>
    <row r="238" spans="1:11" ht="36">
      <c r="A238" s="38"/>
      <c r="B238" s="38"/>
      <c r="C238" s="32" t="s">
        <v>38</v>
      </c>
      <c r="D238" s="33"/>
      <c r="E238" s="33"/>
      <c r="F238" s="33"/>
      <c r="G238" s="33"/>
      <c r="H238" s="30"/>
      <c r="I238" s="31"/>
      <c r="J238" s="31"/>
      <c r="K238" s="31"/>
    </row>
    <row r="239" spans="1:11">
      <c r="A239" s="38"/>
      <c r="B239" s="38"/>
      <c r="C239" s="32" t="s">
        <v>39</v>
      </c>
      <c r="D239" s="33"/>
      <c r="E239" s="27" t="s">
        <v>139</v>
      </c>
      <c r="F239" s="27" t="s">
        <v>139</v>
      </c>
      <c r="G239" s="33"/>
      <c r="H239" s="30"/>
      <c r="I239" s="31"/>
      <c r="J239" s="28" t="s">
        <v>139</v>
      </c>
      <c r="K239" s="28" t="s">
        <v>139</v>
      </c>
    </row>
    <row r="240" spans="1:11">
      <c r="A240" s="39"/>
      <c r="B240" s="39"/>
      <c r="C240" s="32" t="s">
        <v>84</v>
      </c>
      <c r="D240" s="33"/>
      <c r="E240" s="27" t="s">
        <v>139</v>
      </c>
      <c r="F240" s="27" t="s">
        <v>139</v>
      </c>
      <c r="G240" s="33"/>
      <c r="H240" s="30"/>
      <c r="I240" s="31"/>
      <c r="J240" s="28" t="s">
        <v>139</v>
      </c>
      <c r="K240" s="28" t="s">
        <v>139</v>
      </c>
    </row>
    <row r="241" spans="1:12" ht="15" customHeight="1">
      <c r="A241" s="37" t="s">
        <v>121</v>
      </c>
      <c r="B241" s="37" t="s">
        <v>135</v>
      </c>
      <c r="C241" s="29" t="s">
        <v>6</v>
      </c>
      <c r="D241" s="30">
        <f t="shared" ref="D241:G241" si="41">SUM(D242,D244,D246,D247)</f>
        <v>278684.59999999998</v>
      </c>
      <c r="E241" s="27" t="s">
        <v>139</v>
      </c>
      <c r="F241" s="27" t="s">
        <v>139</v>
      </c>
      <c r="G241" s="30">
        <f t="shared" si="41"/>
        <v>276455.89999999997</v>
      </c>
      <c r="H241" s="30">
        <f t="shared" si="33"/>
        <v>276455.89999999997</v>
      </c>
      <c r="I241" s="31">
        <f>G241/D241</f>
        <v>0.99200278738042935</v>
      </c>
      <c r="J241" s="28" t="s">
        <v>139</v>
      </c>
      <c r="K241" s="28" t="s">
        <v>139</v>
      </c>
    </row>
    <row r="242" spans="1:12">
      <c r="A242" s="38"/>
      <c r="B242" s="38"/>
      <c r="C242" s="32" t="s">
        <v>7</v>
      </c>
      <c r="D242" s="33">
        <v>258634.6</v>
      </c>
      <c r="E242" s="33">
        <v>258634.6</v>
      </c>
      <c r="F242" s="33">
        <v>258634.6</v>
      </c>
      <c r="G242" s="33">
        <v>244783.8</v>
      </c>
      <c r="H242" s="33">
        <f t="shared" si="33"/>
        <v>244783.8</v>
      </c>
      <c r="I242" s="31">
        <f>G242/D242</f>
        <v>0.94644645380007153</v>
      </c>
      <c r="J242" s="31">
        <f>G242/E242</f>
        <v>0.94644645380007153</v>
      </c>
      <c r="K242" s="31">
        <f t="shared" ref="K242" si="42">G242/F242</f>
        <v>0.94644645380007153</v>
      </c>
    </row>
    <row r="243" spans="1:12" ht="24">
      <c r="A243" s="38"/>
      <c r="B243" s="38"/>
      <c r="C243" s="32" t="s">
        <v>36</v>
      </c>
      <c r="D243" s="33"/>
      <c r="E243" s="33"/>
      <c r="F243" s="33"/>
      <c r="G243" s="33"/>
      <c r="H243" s="33"/>
      <c r="I243" s="31"/>
      <c r="J243" s="31"/>
      <c r="K243" s="31"/>
    </row>
    <row r="244" spans="1:12">
      <c r="A244" s="38"/>
      <c r="B244" s="38"/>
      <c r="C244" s="32" t="s">
        <v>83</v>
      </c>
      <c r="D244" s="33"/>
      <c r="E244" s="33"/>
      <c r="F244" s="33"/>
      <c r="G244" s="33"/>
      <c r="H244" s="33"/>
      <c r="I244" s="31"/>
      <c r="J244" s="31"/>
      <c r="K244" s="31"/>
    </row>
    <row r="245" spans="1:12" ht="36">
      <c r="A245" s="38"/>
      <c r="B245" s="38"/>
      <c r="C245" s="32" t="s">
        <v>38</v>
      </c>
      <c r="D245" s="33"/>
      <c r="E245" s="33"/>
      <c r="F245" s="33"/>
      <c r="G245" s="33"/>
      <c r="H245" s="33"/>
      <c r="I245" s="31"/>
      <c r="J245" s="31"/>
      <c r="K245" s="31"/>
    </row>
    <row r="246" spans="1:12">
      <c r="A246" s="38"/>
      <c r="B246" s="38"/>
      <c r="C246" s="32" t="s">
        <v>39</v>
      </c>
      <c r="D246" s="33">
        <v>20050</v>
      </c>
      <c r="E246" s="27" t="s">
        <v>139</v>
      </c>
      <c r="F246" s="27" t="s">
        <v>139</v>
      </c>
      <c r="G246" s="33">
        <v>31672.1</v>
      </c>
      <c r="H246" s="33">
        <f t="shared" si="33"/>
        <v>31672.1</v>
      </c>
      <c r="I246" s="31"/>
      <c r="J246" s="28" t="s">
        <v>139</v>
      </c>
      <c r="K246" s="28" t="s">
        <v>139</v>
      </c>
    </row>
    <row r="247" spans="1:12">
      <c r="A247" s="39"/>
      <c r="B247" s="39"/>
      <c r="C247" s="32" t="s">
        <v>84</v>
      </c>
      <c r="D247" s="33"/>
      <c r="E247" s="27" t="s">
        <v>139</v>
      </c>
      <c r="F247" s="27" t="s">
        <v>139</v>
      </c>
      <c r="G247" s="33"/>
      <c r="H247" s="30"/>
      <c r="I247" s="31"/>
      <c r="J247" s="28" t="s">
        <v>139</v>
      </c>
      <c r="K247" s="28" t="s">
        <v>139</v>
      </c>
    </row>
    <row r="248" spans="1:12" ht="18.75" customHeight="1">
      <c r="A248" s="37" t="s">
        <v>130</v>
      </c>
      <c r="B248" s="43" t="s">
        <v>136</v>
      </c>
      <c r="C248" s="29" t="s">
        <v>6</v>
      </c>
      <c r="D248" s="30">
        <f t="shared" ref="D248:G248" si="43">SUM(D249,D251,D253,D254)</f>
        <v>2000199</v>
      </c>
      <c r="E248" s="27" t="s">
        <v>139</v>
      </c>
      <c r="F248" s="27" t="s">
        <v>139</v>
      </c>
      <c r="G248" s="30">
        <f t="shared" si="43"/>
        <v>2000199</v>
      </c>
      <c r="H248" s="30">
        <f t="shared" si="33"/>
        <v>2000199</v>
      </c>
      <c r="I248" s="31">
        <f>G248/D248</f>
        <v>1</v>
      </c>
      <c r="J248" s="28" t="s">
        <v>139</v>
      </c>
      <c r="K248" s="28" t="s">
        <v>139</v>
      </c>
    </row>
    <row r="249" spans="1:12">
      <c r="A249" s="38"/>
      <c r="B249" s="44"/>
      <c r="C249" s="32" t="s">
        <v>7</v>
      </c>
      <c r="D249" s="33">
        <v>999999</v>
      </c>
      <c r="E249" s="33">
        <v>999999</v>
      </c>
      <c r="F249" s="33">
        <v>999999</v>
      </c>
      <c r="G249" s="33">
        <v>999999</v>
      </c>
      <c r="H249" s="33">
        <f t="shared" ref="H249:H277" si="44">G249</f>
        <v>999999</v>
      </c>
      <c r="I249" s="31">
        <f t="shared" ref="I249:I250" si="45">G249/D249</f>
        <v>1</v>
      </c>
      <c r="J249" s="31">
        <f t="shared" ref="J249:J250" si="46">G249/E249</f>
        <v>1</v>
      </c>
      <c r="K249" s="31">
        <f t="shared" ref="K249:K250" si="47">G249/F249</f>
        <v>1</v>
      </c>
    </row>
    <row r="250" spans="1:12" ht="24">
      <c r="A250" s="38"/>
      <c r="B250" s="44"/>
      <c r="C250" s="32" t="s">
        <v>36</v>
      </c>
      <c r="D250" s="33">
        <v>999999</v>
      </c>
      <c r="E250" s="33">
        <v>999999</v>
      </c>
      <c r="F250" s="33">
        <v>999999</v>
      </c>
      <c r="G250" s="33">
        <v>999999</v>
      </c>
      <c r="H250" s="33">
        <f t="shared" si="44"/>
        <v>999999</v>
      </c>
      <c r="I250" s="31">
        <f t="shared" si="45"/>
        <v>1</v>
      </c>
      <c r="J250" s="31">
        <f t="shared" si="46"/>
        <v>1</v>
      </c>
      <c r="K250" s="31">
        <f t="shared" si="47"/>
        <v>1</v>
      </c>
    </row>
    <row r="251" spans="1:12">
      <c r="A251" s="38"/>
      <c r="B251" s="44"/>
      <c r="C251" s="32" t="s">
        <v>83</v>
      </c>
      <c r="D251" s="33">
        <v>1000000</v>
      </c>
      <c r="E251" s="33">
        <v>1000000</v>
      </c>
      <c r="F251" s="33">
        <v>1000000</v>
      </c>
      <c r="G251" s="33">
        <v>1000000</v>
      </c>
      <c r="H251" s="33">
        <f t="shared" si="44"/>
        <v>1000000</v>
      </c>
      <c r="I251" s="31">
        <f>G251/D251</f>
        <v>1</v>
      </c>
      <c r="J251" s="31">
        <f>G251/E251</f>
        <v>1</v>
      </c>
      <c r="K251" s="31">
        <f>G251/F251</f>
        <v>1</v>
      </c>
      <c r="L251" s="24"/>
    </row>
    <row r="252" spans="1:12" ht="36">
      <c r="A252" s="38"/>
      <c r="B252" s="44"/>
      <c r="C252" s="32" t="s">
        <v>38</v>
      </c>
      <c r="D252" s="33">
        <v>1000000</v>
      </c>
      <c r="E252" s="33">
        <v>1000000</v>
      </c>
      <c r="F252" s="33">
        <v>1000000</v>
      </c>
      <c r="G252" s="33">
        <v>1000000</v>
      </c>
      <c r="H252" s="33">
        <f t="shared" si="44"/>
        <v>1000000</v>
      </c>
      <c r="I252" s="31">
        <f>G252/D252</f>
        <v>1</v>
      </c>
      <c r="J252" s="31">
        <f>G252/E252</f>
        <v>1</v>
      </c>
      <c r="K252" s="31">
        <f>G252/F252</f>
        <v>1</v>
      </c>
    </row>
    <row r="253" spans="1:12">
      <c r="A253" s="38"/>
      <c r="B253" s="44"/>
      <c r="C253" s="32" t="s">
        <v>39</v>
      </c>
      <c r="D253" s="33">
        <v>200</v>
      </c>
      <c r="E253" s="27" t="s">
        <v>139</v>
      </c>
      <c r="F253" s="27" t="s">
        <v>139</v>
      </c>
      <c r="G253" s="33">
        <v>200</v>
      </c>
      <c r="H253" s="33">
        <f t="shared" si="44"/>
        <v>200</v>
      </c>
      <c r="I253" s="31">
        <f>G253/D253</f>
        <v>1</v>
      </c>
      <c r="J253" s="28" t="s">
        <v>139</v>
      </c>
      <c r="K253" s="28" t="s">
        <v>139</v>
      </c>
    </row>
    <row r="254" spans="1:12">
      <c r="A254" s="39"/>
      <c r="B254" s="44"/>
      <c r="C254" s="32" t="s">
        <v>84</v>
      </c>
      <c r="D254" s="33"/>
      <c r="E254" s="27" t="s">
        <v>139</v>
      </c>
      <c r="F254" s="27" t="s">
        <v>139</v>
      </c>
      <c r="G254" s="33"/>
      <c r="H254" s="33"/>
      <c r="I254" s="31"/>
      <c r="J254" s="28" t="s">
        <v>139</v>
      </c>
      <c r="K254" s="28" t="s">
        <v>139</v>
      </c>
    </row>
    <row r="255" spans="1:12" ht="15" customHeight="1">
      <c r="A255" s="37" t="s">
        <v>142</v>
      </c>
      <c r="B255" s="44"/>
      <c r="C255" s="29" t="s">
        <v>6</v>
      </c>
      <c r="D255" s="30">
        <f>D256+D258+D260</f>
        <v>831419</v>
      </c>
      <c r="E255" s="27" t="s">
        <v>139</v>
      </c>
      <c r="F255" s="27" t="s">
        <v>139</v>
      </c>
      <c r="G255" s="30">
        <f>G256+G258+G260</f>
        <v>831419</v>
      </c>
      <c r="H255" s="30">
        <f t="shared" si="44"/>
        <v>831419</v>
      </c>
      <c r="I255" s="31">
        <f>G255/D255</f>
        <v>1</v>
      </c>
      <c r="J255" s="28" t="s">
        <v>139</v>
      </c>
      <c r="K255" s="28" t="s">
        <v>139</v>
      </c>
    </row>
    <row r="256" spans="1:12">
      <c r="A256" s="38"/>
      <c r="B256" s="44"/>
      <c r="C256" s="32" t="s">
        <v>7</v>
      </c>
      <c r="D256" s="33">
        <v>730369</v>
      </c>
      <c r="E256" s="33">
        <v>730369</v>
      </c>
      <c r="F256" s="33">
        <v>730369</v>
      </c>
      <c r="G256" s="33">
        <v>730369</v>
      </c>
      <c r="H256" s="33">
        <f t="shared" si="44"/>
        <v>730369</v>
      </c>
      <c r="I256" s="31">
        <f t="shared" ref="I256:I257" si="48">G256/D256</f>
        <v>1</v>
      </c>
      <c r="J256" s="31">
        <f t="shared" ref="J256:J257" si="49">G256/E256</f>
        <v>1</v>
      </c>
      <c r="K256" s="31">
        <f t="shared" ref="K256:K257" si="50">G256/F256</f>
        <v>1</v>
      </c>
    </row>
    <row r="257" spans="1:11" ht="24">
      <c r="A257" s="38"/>
      <c r="B257" s="44"/>
      <c r="C257" s="32" t="s">
        <v>36</v>
      </c>
      <c r="D257" s="33">
        <v>730369</v>
      </c>
      <c r="E257" s="33">
        <v>730369</v>
      </c>
      <c r="F257" s="33">
        <v>730369</v>
      </c>
      <c r="G257" s="33">
        <v>730369</v>
      </c>
      <c r="H257" s="33">
        <f t="shared" si="44"/>
        <v>730369</v>
      </c>
      <c r="I257" s="31">
        <f t="shared" si="48"/>
        <v>1</v>
      </c>
      <c r="J257" s="31">
        <f t="shared" si="49"/>
        <v>1</v>
      </c>
      <c r="K257" s="31">
        <f t="shared" si="50"/>
        <v>1</v>
      </c>
    </row>
    <row r="258" spans="1:11">
      <c r="A258" s="38"/>
      <c r="B258" s="44"/>
      <c r="C258" s="32" t="s">
        <v>83</v>
      </c>
      <c r="D258" s="33">
        <v>100950</v>
      </c>
      <c r="E258" s="33">
        <v>100950</v>
      </c>
      <c r="F258" s="33">
        <v>100950</v>
      </c>
      <c r="G258" s="33">
        <v>100950</v>
      </c>
      <c r="H258" s="33">
        <f t="shared" si="44"/>
        <v>100950</v>
      </c>
      <c r="I258" s="31">
        <f>G258/D258</f>
        <v>1</v>
      </c>
      <c r="J258" s="31">
        <f>G258/E258</f>
        <v>1</v>
      </c>
      <c r="K258" s="31">
        <f>G258/F258</f>
        <v>1</v>
      </c>
    </row>
    <row r="259" spans="1:11" ht="36">
      <c r="A259" s="38"/>
      <c r="B259" s="44"/>
      <c r="C259" s="32" t="s">
        <v>38</v>
      </c>
      <c r="D259" s="33">
        <v>100950</v>
      </c>
      <c r="E259" s="33">
        <v>100950</v>
      </c>
      <c r="F259" s="33">
        <v>100950</v>
      </c>
      <c r="G259" s="33">
        <v>100950</v>
      </c>
      <c r="H259" s="33">
        <f t="shared" ref="H259" si="51">G259</f>
        <v>100950</v>
      </c>
      <c r="I259" s="31">
        <f>G259/D259</f>
        <v>1</v>
      </c>
      <c r="J259" s="31">
        <f>G259/E259</f>
        <v>1</v>
      </c>
      <c r="K259" s="31">
        <f>G259/F259</f>
        <v>1</v>
      </c>
    </row>
    <row r="260" spans="1:11">
      <c r="A260" s="38"/>
      <c r="B260" s="44"/>
      <c r="C260" s="32" t="s">
        <v>39</v>
      </c>
      <c r="D260" s="33">
        <v>100</v>
      </c>
      <c r="E260" s="27" t="s">
        <v>139</v>
      </c>
      <c r="F260" s="27" t="s">
        <v>139</v>
      </c>
      <c r="G260" s="33">
        <v>100</v>
      </c>
      <c r="H260" s="33">
        <f t="shared" si="44"/>
        <v>100</v>
      </c>
      <c r="I260" s="31">
        <f>G260/D260</f>
        <v>1</v>
      </c>
      <c r="J260" s="28" t="s">
        <v>139</v>
      </c>
      <c r="K260" s="28" t="s">
        <v>139</v>
      </c>
    </row>
    <row r="261" spans="1:11">
      <c r="A261" s="39"/>
      <c r="B261" s="44"/>
      <c r="C261" s="32" t="s">
        <v>84</v>
      </c>
      <c r="D261" s="33"/>
      <c r="E261" s="27" t="s">
        <v>139</v>
      </c>
      <c r="F261" s="27" t="s">
        <v>139</v>
      </c>
      <c r="G261" s="33"/>
      <c r="H261" s="33"/>
      <c r="I261" s="31"/>
      <c r="J261" s="28" t="s">
        <v>139</v>
      </c>
      <c r="K261" s="28" t="s">
        <v>139</v>
      </c>
    </row>
    <row r="262" spans="1:11">
      <c r="A262" s="37" t="s">
        <v>143</v>
      </c>
      <c r="B262" s="44"/>
      <c r="C262" s="29" t="s">
        <v>6</v>
      </c>
      <c r="D262" s="30">
        <f>D263+D267</f>
        <v>269730</v>
      </c>
      <c r="E262" s="27" t="s">
        <v>139</v>
      </c>
      <c r="F262" s="27" t="s">
        <v>139</v>
      </c>
      <c r="G262" s="30">
        <f>G263+G267</f>
        <v>269730</v>
      </c>
      <c r="H262" s="30">
        <f t="shared" si="44"/>
        <v>269730</v>
      </c>
      <c r="I262" s="31">
        <f>G262/D262</f>
        <v>1</v>
      </c>
      <c r="J262" s="28" t="s">
        <v>139</v>
      </c>
      <c r="K262" s="28" t="s">
        <v>139</v>
      </c>
    </row>
    <row r="263" spans="1:11">
      <c r="A263" s="38"/>
      <c r="B263" s="44"/>
      <c r="C263" s="32" t="s">
        <v>7</v>
      </c>
      <c r="D263" s="33">
        <v>269630</v>
      </c>
      <c r="E263" s="33">
        <v>269630</v>
      </c>
      <c r="F263" s="33">
        <v>269630</v>
      </c>
      <c r="G263" s="33">
        <v>269630</v>
      </c>
      <c r="H263" s="33">
        <f t="shared" si="44"/>
        <v>269630</v>
      </c>
      <c r="I263" s="31">
        <f t="shared" ref="I263:I264" si="52">G263/D263</f>
        <v>1</v>
      </c>
      <c r="J263" s="31">
        <f t="shared" ref="J263:J264" si="53">G263/E263</f>
        <v>1</v>
      </c>
      <c r="K263" s="31">
        <f t="shared" ref="K263:K264" si="54">G263/F263</f>
        <v>1</v>
      </c>
    </row>
    <row r="264" spans="1:11" ht="24">
      <c r="A264" s="38"/>
      <c r="B264" s="44"/>
      <c r="C264" s="32" t="s">
        <v>36</v>
      </c>
      <c r="D264" s="33">
        <v>269630</v>
      </c>
      <c r="E264" s="33">
        <v>269630</v>
      </c>
      <c r="F264" s="33">
        <v>269630</v>
      </c>
      <c r="G264" s="33">
        <v>269630</v>
      </c>
      <c r="H264" s="33">
        <f t="shared" si="44"/>
        <v>269630</v>
      </c>
      <c r="I264" s="31">
        <f t="shared" si="52"/>
        <v>1</v>
      </c>
      <c r="J264" s="31">
        <f t="shared" si="53"/>
        <v>1</v>
      </c>
      <c r="K264" s="31">
        <f t="shared" si="54"/>
        <v>1</v>
      </c>
    </row>
    <row r="265" spans="1:11">
      <c r="A265" s="38"/>
      <c r="B265" s="44"/>
      <c r="C265" s="32" t="s">
        <v>83</v>
      </c>
      <c r="D265" s="33"/>
      <c r="E265" s="33"/>
      <c r="F265" s="33"/>
      <c r="G265" s="33"/>
      <c r="H265" s="33"/>
      <c r="I265" s="31"/>
      <c r="J265" s="31"/>
      <c r="K265" s="31"/>
    </row>
    <row r="266" spans="1:11" ht="36">
      <c r="A266" s="38"/>
      <c r="B266" s="44"/>
      <c r="C266" s="32" t="s">
        <v>38</v>
      </c>
      <c r="D266" s="33"/>
      <c r="E266" s="33"/>
      <c r="F266" s="33"/>
      <c r="G266" s="33"/>
      <c r="H266" s="33"/>
      <c r="I266" s="31"/>
      <c r="J266" s="31"/>
      <c r="K266" s="31"/>
    </row>
    <row r="267" spans="1:11">
      <c r="A267" s="38"/>
      <c r="B267" s="44"/>
      <c r="C267" s="32" t="s">
        <v>39</v>
      </c>
      <c r="D267" s="33">
        <v>100</v>
      </c>
      <c r="E267" s="27" t="s">
        <v>139</v>
      </c>
      <c r="F267" s="27" t="s">
        <v>139</v>
      </c>
      <c r="G267" s="33">
        <v>100</v>
      </c>
      <c r="H267" s="33">
        <f t="shared" si="44"/>
        <v>100</v>
      </c>
      <c r="I267" s="31">
        <f>G267/D267</f>
        <v>1</v>
      </c>
      <c r="J267" s="28" t="s">
        <v>139</v>
      </c>
      <c r="K267" s="28" t="s">
        <v>139</v>
      </c>
    </row>
    <row r="268" spans="1:11">
      <c r="A268" s="39"/>
      <c r="B268" s="44"/>
      <c r="C268" s="32" t="s">
        <v>84</v>
      </c>
      <c r="D268" s="33"/>
      <c r="E268" s="27" t="s">
        <v>139</v>
      </c>
      <c r="F268" s="27" t="s">
        <v>139</v>
      </c>
      <c r="G268" s="33"/>
      <c r="H268" s="30"/>
      <c r="I268" s="31"/>
      <c r="J268" s="28" t="s">
        <v>139</v>
      </c>
      <c r="K268" s="28" t="s">
        <v>139</v>
      </c>
    </row>
    <row r="269" spans="1:11">
      <c r="A269" s="37" t="s">
        <v>144</v>
      </c>
      <c r="B269" s="44"/>
      <c r="C269" s="29" t="s">
        <v>6</v>
      </c>
      <c r="D269" s="30">
        <f>D272</f>
        <v>899050</v>
      </c>
      <c r="E269" s="27" t="s">
        <v>139</v>
      </c>
      <c r="F269" s="27" t="s">
        <v>139</v>
      </c>
      <c r="G269" s="30">
        <f>G272</f>
        <v>899050</v>
      </c>
      <c r="H269" s="30">
        <f t="shared" si="44"/>
        <v>899050</v>
      </c>
      <c r="I269" s="31">
        <f>G269/D269</f>
        <v>1</v>
      </c>
      <c r="J269" s="28" t="s">
        <v>139</v>
      </c>
      <c r="K269" s="28" t="s">
        <v>139</v>
      </c>
    </row>
    <row r="270" spans="1:11">
      <c r="A270" s="38"/>
      <c r="B270" s="44"/>
      <c r="C270" s="32" t="s">
        <v>7</v>
      </c>
      <c r="D270" s="33"/>
      <c r="E270" s="33"/>
      <c r="F270" s="33"/>
      <c r="G270" s="33"/>
      <c r="H270" s="30"/>
      <c r="I270" s="31"/>
      <c r="J270" s="31"/>
      <c r="K270" s="31"/>
    </row>
    <row r="271" spans="1:11" ht="24">
      <c r="A271" s="38"/>
      <c r="B271" s="44"/>
      <c r="C271" s="32" t="s">
        <v>36</v>
      </c>
      <c r="D271" s="33"/>
      <c r="E271" s="33"/>
      <c r="F271" s="33"/>
      <c r="G271" s="33"/>
      <c r="H271" s="30"/>
      <c r="I271" s="31"/>
      <c r="J271" s="31"/>
      <c r="K271" s="31"/>
    </row>
    <row r="272" spans="1:11">
      <c r="A272" s="38"/>
      <c r="B272" s="44"/>
      <c r="C272" s="32" t="s">
        <v>83</v>
      </c>
      <c r="D272" s="33">
        <v>899050</v>
      </c>
      <c r="E272" s="33">
        <v>899050</v>
      </c>
      <c r="F272" s="33">
        <v>899050</v>
      </c>
      <c r="G272" s="33">
        <v>899050</v>
      </c>
      <c r="H272" s="33">
        <f t="shared" si="44"/>
        <v>899050</v>
      </c>
      <c r="I272" s="31">
        <f>G272/D272</f>
        <v>1</v>
      </c>
      <c r="J272" s="31">
        <f>G272/E272</f>
        <v>1</v>
      </c>
      <c r="K272" s="31">
        <f>G272/F272</f>
        <v>1</v>
      </c>
    </row>
    <row r="273" spans="1:11" ht="36">
      <c r="A273" s="38"/>
      <c r="B273" s="44"/>
      <c r="C273" s="32" t="s">
        <v>38</v>
      </c>
      <c r="D273" s="33"/>
      <c r="E273" s="33"/>
      <c r="F273" s="33"/>
      <c r="G273" s="33"/>
      <c r="H273" s="30"/>
      <c r="I273" s="31"/>
      <c r="J273" s="31"/>
      <c r="K273" s="31"/>
    </row>
    <row r="274" spans="1:11">
      <c r="A274" s="38"/>
      <c r="B274" s="44"/>
      <c r="C274" s="32" t="s">
        <v>39</v>
      </c>
      <c r="D274" s="33"/>
      <c r="E274" s="27" t="s">
        <v>139</v>
      </c>
      <c r="F274" s="27" t="s">
        <v>139</v>
      </c>
      <c r="G274" s="33"/>
      <c r="H274" s="30"/>
      <c r="I274" s="31"/>
      <c r="J274" s="28" t="s">
        <v>139</v>
      </c>
      <c r="K274" s="28" t="s">
        <v>139</v>
      </c>
    </row>
    <row r="275" spans="1:11">
      <c r="A275" s="39"/>
      <c r="B275" s="45"/>
      <c r="C275" s="32" t="s">
        <v>84</v>
      </c>
      <c r="D275" s="33"/>
      <c r="E275" s="27" t="s">
        <v>139</v>
      </c>
      <c r="F275" s="27" t="s">
        <v>139</v>
      </c>
      <c r="G275" s="33"/>
      <c r="H275" s="30"/>
      <c r="I275" s="31"/>
      <c r="J275" s="28" t="s">
        <v>139</v>
      </c>
      <c r="K275" s="28" t="s">
        <v>139</v>
      </c>
    </row>
    <row r="276" spans="1:11">
      <c r="A276" s="37" t="s">
        <v>131</v>
      </c>
      <c r="B276" s="37" t="s">
        <v>134</v>
      </c>
      <c r="C276" s="29" t="s">
        <v>6</v>
      </c>
      <c r="D276" s="30">
        <f t="shared" ref="D276:G276" si="55">SUM(D277,D279,D281,D282)</f>
        <v>120000</v>
      </c>
      <c r="E276" s="27" t="s">
        <v>139</v>
      </c>
      <c r="F276" s="27" t="s">
        <v>139</v>
      </c>
      <c r="G276" s="30">
        <f t="shared" si="55"/>
        <v>32401.200000000001</v>
      </c>
      <c r="H276" s="30">
        <f t="shared" si="44"/>
        <v>32401.200000000001</v>
      </c>
      <c r="I276" s="36">
        <f>G276/D276</f>
        <v>0.27001000000000003</v>
      </c>
      <c r="J276" s="28" t="s">
        <v>139</v>
      </c>
      <c r="K276" s="28" t="s">
        <v>139</v>
      </c>
    </row>
    <row r="277" spans="1:11">
      <c r="A277" s="38"/>
      <c r="B277" s="38"/>
      <c r="C277" s="32" t="s">
        <v>7</v>
      </c>
      <c r="D277" s="33">
        <v>120000</v>
      </c>
      <c r="E277" s="33">
        <v>120000</v>
      </c>
      <c r="F277" s="33">
        <v>48057</v>
      </c>
      <c r="G277" s="33">
        <v>32401.200000000001</v>
      </c>
      <c r="H277" s="33">
        <f t="shared" si="44"/>
        <v>32401.200000000001</v>
      </c>
      <c r="I277" s="36">
        <f>G277/D277</f>
        <v>0.27001000000000003</v>
      </c>
      <c r="J277" s="36">
        <f>G277/E277</f>
        <v>0.27001000000000003</v>
      </c>
      <c r="K277" s="36">
        <f>G277/F277</f>
        <v>0.67422435857419316</v>
      </c>
    </row>
    <row r="278" spans="1:11" ht="24">
      <c r="A278" s="38"/>
      <c r="B278" s="38"/>
      <c r="C278" s="32" t="s">
        <v>36</v>
      </c>
      <c r="D278" s="33"/>
      <c r="E278" s="33"/>
      <c r="F278" s="33"/>
      <c r="G278" s="33"/>
      <c r="H278" s="30"/>
      <c r="I278" s="31"/>
      <c r="J278" s="31"/>
      <c r="K278" s="31"/>
    </row>
    <row r="279" spans="1:11">
      <c r="A279" s="38"/>
      <c r="B279" s="38"/>
      <c r="C279" s="32" t="s">
        <v>83</v>
      </c>
      <c r="D279" s="33"/>
      <c r="E279" s="33"/>
      <c r="F279" s="33"/>
      <c r="G279" s="33"/>
      <c r="H279" s="30"/>
      <c r="I279" s="31"/>
      <c r="J279" s="31"/>
      <c r="K279" s="31"/>
    </row>
    <row r="280" spans="1:11" ht="36">
      <c r="A280" s="38"/>
      <c r="B280" s="38"/>
      <c r="C280" s="32" t="s">
        <v>38</v>
      </c>
      <c r="D280" s="33"/>
      <c r="E280" s="33"/>
      <c r="F280" s="33"/>
      <c r="G280" s="33"/>
      <c r="H280" s="30"/>
      <c r="I280" s="31"/>
      <c r="J280" s="31"/>
      <c r="K280" s="31"/>
    </row>
    <row r="281" spans="1:11">
      <c r="A281" s="38"/>
      <c r="B281" s="38"/>
      <c r="C281" s="32" t="s">
        <v>39</v>
      </c>
      <c r="D281" s="33"/>
      <c r="E281" s="27" t="s">
        <v>139</v>
      </c>
      <c r="F281" s="27" t="s">
        <v>139</v>
      </c>
      <c r="G281" s="33"/>
      <c r="H281" s="30"/>
      <c r="I281" s="31"/>
      <c r="J281" s="28" t="s">
        <v>139</v>
      </c>
      <c r="K281" s="28" t="s">
        <v>139</v>
      </c>
    </row>
    <row r="282" spans="1:11">
      <c r="A282" s="39"/>
      <c r="B282" s="39"/>
      <c r="C282" s="32" t="s">
        <v>84</v>
      </c>
      <c r="D282" s="33"/>
      <c r="E282" s="27" t="s">
        <v>139</v>
      </c>
      <c r="F282" s="27" t="s">
        <v>139</v>
      </c>
      <c r="G282" s="33"/>
      <c r="H282" s="30"/>
      <c r="I282" s="31"/>
      <c r="J282" s="28" t="s">
        <v>139</v>
      </c>
      <c r="K282" s="28" t="s">
        <v>139</v>
      </c>
    </row>
    <row r="283" spans="1:11" ht="24" customHeight="1">
      <c r="A283" s="49" t="s">
        <v>16</v>
      </c>
      <c r="B283" s="49" t="s">
        <v>94</v>
      </c>
      <c r="C283" s="2" t="s">
        <v>6</v>
      </c>
      <c r="D283" s="3">
        <f>SUM(D284+D286+D288+D289)</f>
        <v>700</v>
      </c>
      <c r="E283" s="27" t="s">
        <v>139</v>
      </c>
      <c r="F283" s="27" t="s">
        <v>139</v>
      </c>
      <c r="G283" s="3">
        <f t="shared" ref="G283" si="56">SUM(G284+G286+G288+G289)</f>
        <v>700</v>
      </c>
      <c r="H283" s="3">
        <f t="shared" ref="H283:H297" si="57">G283</f>
        <v>700</v>
      </c>
      <c r="I283" s="23">
        <f>G283/D283</f>
        <v>1</v>
      </c>
      <c r="J283" s="28" t="s">
        <v>139</v>
      </c>
      <c r="K283" s="28" t="s">
        <v>139</v>
      </c>
    </row>
    <row r="284" spans="1:11" ht="15" customHeight="1">
      <c r="A284" s="49"/>
      <c r="B284" s="49"/>
      <c r="C284" s="4" t="s">
        <v>7</v>
      </c>
      <c r="D284" s="5"/>
      <c r="E284" s="5"/>
      <c r="F284" s="5"/>
      <c r="G284" s="5"/>
      <c r="H284" s="5"/>
      <c r="I284" s="22"/>
      <c r="J284" s="22"/>
      <c r="K284" s="23"/>
    </row>
    <row r="285" spans="1:11" ht="27" customHeight="1">
      <c r="A285" s="49"/>
      <c r="B285" s="49"/>
      <c r="C285" s="4" t="s">
        <v>36</v>
      </c>
      <c r="D285" s="5"/>
      <c r="E285" s="5"/>
      <c r="F285" s="5"/>
      <c r="G285" s="5"/>
      <c r="H285" s="5"/>
      <c r="I285" s="22"/>
      <c r="J285" s="22"/>
      <c r="K285" s="23"/>
    </row>
    <row r="286" spans="1:11">
      <c r="A286" s="49"/>
      <c r="B286" s="49"/>
      <c r="C286" s="4" t="s">
        <v>83</v>
      </c>
      <c r="D286" s="5"/>
      <c r="E286" s="5"/>
      <c r="F286" s="5"/>
      <c r="G286" s="5"/>
      <c r="H286" s="5"/>
      <c r="I286" s="22"/>
      <c r="J286" s="22"/>
      <c r="K286" s="23"/>
    </row>
    <row r="287" spans="1:11" ht="36">
      <c r="A287" s="49"/>
      <c r="B287" s="49"/>
      <c r="C287" s="4" t="s">
        <v>38</v>
      </c>
      <c r="D287" s="5"/>
      <c r="E287" s="5"/>
      <c r="F287" s="5"/>
      <c r="G287" s="5"/>
      <c r="H287" s="5"/>
      <c r="I287" s="22"/>
      <c r="J287" s="22"/>
      <c r="K287" s="23"/>
    </row>
    <row r="288" spans="1:11">
      <c r="A288" s="49"/>
      <c r="B288" s="49"/>
      <c r="C288" s="4" t="s">
        <v>39</v>
      </c>
      <c r="D288" s="5"/>
      <c r="E288" s="27" t="s">
        <v>139</v>
      </c>
      <c r="F288" s="27" t="s">
        <v>139</v>
      </c>
      <c r="G288" s="5"/>
      <c r="H288" s="5"/>
      <c r="I288" s="22"/>
      <c r="J288" s="28" t="s">
        <v>139</v>
      </c>
      <c r="K288" s="28" t="s">
        <v>139</v>
      </c>
    </row>
    <row r="289" spans="1:11">
      <c r="A289" s="49"/>
      <c r="B289" s="49"/>
      <c r="C289" s="4" t="s">
        <v>84</v>
      </c>
      <c r="D289" s="5">
        <f t="shared" ref="D289:G289" si="58">SUM(D296,D303)</f>
        <v>700</v>
      </c>
      <c r="E289" s="27" t="s">
        <v>139</v>
      </c>
      <c r="F289" s="27" t="s">
        <v>139</v>
      </c>
      <c r="G289" s="5">
        <f t="shared" si="58"/>
        <v>700</v>
      </c>
      <c r="H289" s="5">
        <f t="shared" si="57"/>
        <v>700</v>
      </c>
      <c r="I289" s="22">
        <f>G289/D289</f>
        <v>1</v>
      </c>
      <c r="J289" s="28" t="s">
        <v>139</v>
      </c>
      <c r="K289" s="28" t="s">
        <v>139</v>
      </c>
    </row>
    <row r="290" spans="1:11" ht="13.5" customHeight="1">
      <c r="A290" s="49" t="s">
        <v>87</v>
      </c>
      <c r="B290" s="49" t="s">
        <v>91</v>
      </c>
      <c r="C290" s="2" t="s">
        <v>6</v>
      </c>
      <c r="D290" s="3">
        <f>SUM(D291,D293,D295,D296)</f>
        <v>700</v>
      </c>
      <c r="E290" s="27" t="s">
        <v>139</v>
      </c>
      <c r="F290" s="27" t="s">
        <v>139</v>
      </c>
      <c r="G290" s="3">
        <f t="shared" ref="G290" si="59">SUM(G291,G293,G295,G296)</f>
        <v>700</v>
      </c>
      <c r="H290" s="3">
        <f t="shared" si="57"/>
        <v>700</v>
      </c>
      <c r="I290" s="23">
        <f>G290/D290</f>
        <v>1</v>
      </c>
      <c r="J290" s="28" t="s">
        <v>139</v>
      </c>
      <c r="K290" s="28" t="s">
        <v>139</v>
      </c>
    </row>
    <row r="291" spans="1:11" ht="17.25" customHeight="1">
      <c r="A291" s="49"/>
      <c r="B291" s="49"/>
      <c r="C291" s="4" t="s">
        <v>7</v>
      </c>
      <c r="D291" s="5"/>
      <c r="E291" s="5"/>
      <c r="F291" s="5"/>
      <c r="G291" s="5"/>
      <c r="H291" s="5"/>
      <c r="I291" s="22"/>
      <c r="J291" s="22"/>
      <c r="K291" s="23"/>
    </row>
    <row r="292" spans="1:11" ht="25.5" customHeight="1">
      <c r="A292" s="49"/>
      <c r="B292" s="49"/>
      <c r="C292" s="4" t="s">
        <v>36</v>
      </c>
      <c r="D292" s="5"/>
      <c r="E292" s="5"/>
      <c r="F292" s="5"/>
      <c r="G292" s="5"/>
      <c r="H292" s="5"/>
      <c r="I292" s="22"/>
      <c r="J292" s="22"/>
      <c r="K292" s="23"/>
    </row>
    <row r="293" spans="1:11">
      <c r="A293" s="49"/>
      <c r="B293" s="49"/>
      <c r="C293" s="4" t="s">
        <v>83</v>
      </c>
      <c r="D293" s="5"/>
      <c r="E293" s="5"/>
      <c r="F293" s="5"/>
      <c r="G293" s="5"/>
      <c r="H293" s="5"/>
      <c r="I293" s="22"/>
      <c r="J293" s="22"/>
      <c r="K293" s="23"/>
    </row>
    <row r="294" spans="1:11" ht="36">
      <c r="A294" s="49"/>
      <c r="B294" s="49"/>
      <c r="C294" s="4" t="s">
        <v>38</v>
      </c>
      <c r="D294" s="5"/>
      <c r="E294" s="5"/>
      <c r="F294" s="5"/>
      <c r="G294" s="5"/>
      <c r="H294" s="5"/>
      <c r="I294" s="22"/>
      <c r="J294" s="22"/>
      <c r="K294" s="23"/>
    </row>
    <row r="295" spans="1:11">
      <c r="A295" s="49"/>
      <c r="B295" s="49"/>
      <c r="C295" s="4" t="s">
        <v>39</v>
      </c>
      <c r="D295" s="5"/>
      <c r="E295" s="27" t="s">
        <v>139</v>
      </c>
      <c r="F295" s="27" t="s">
        <v>139</v>
      </c>
      <c r="G295" s="5"/>
      <c r="H295" s="5"/>
      <c r="I295" s="22"/>
      <c r="J295" s="28" t="s">
        <v>139</v>
      </c>
      <c r="K295" s="28" t="s">
        <v>139</v>
      </c>
    </row>
    <row r="296" spans="1:11">
      <c r="A296" s="49"/>
      <c r="B296" s="49"/>
      <c r="C296" s="4" t="s">
        <v>84</v>
      </c>
      <c r="D296" s="5">
        <v>700</v>
      </c>
      <c r="E296" s="27" t="s">
        <v>139</v>
      </c>
      <c r="F296" s="27" t="s">
        <v>139</v>
      </c>
      <c r="G296" s="5">
        <v>700</v>
      </c>
      <c r="H296" s="5">
        <f t="shared" si="57"/>
        <v>700</v>
      </c>
      <c r="I296" s="22">
        <f>G296/D296</f>
        <v>1</v>
      </c>
      <c r="J296" s="28" t="s">
        <v>139</v>
      </c>
      <c r="K296" s="28" t="s">
        <v>139</v>
      </c>
    </row>
    <row r="297" spans="1:11">
      <c r="A297" s="61" t="s">
        <v>88</v>
      </c>
      <c r="B297" s="49" t="s">
        <v>91</v>
      </c>
      <c r="C297" s="2" t="s">
        <v>6</v>
      </c>
      <c r="D297" s="3">
        <f>SUM(D298,D300,D302,D303)</f>
        <v>0</v>
      </c>
      <c r="E297" s="27" t="s">
        <v>139</v>
      </c>
      <c r="F297" s="27" t="s">
        <v>139</v>
      </c>
      <c r="G297" s="3">
        <v>0</v>
      </c>
      <c r="H297" s="3">
        <f t="shared" si="57"/>
        <v>0</v>
      </c>
      <c r="I297" s="23">
        <v>0</v>
      </c>
      <c r="J297" s="28" t="s">
        <v>139</v>
      </c>
      <c r="K297" s="28" t="s">
        <v>139</v>
      </c>
    </row>
    <row r="298" spans="1:11" ht="19.5" customHeight="1">
      <c r="A298" s="61"/>
      <c r="B298" s="49"/>
      <c r="C298" s="4" t="s">
        <v>7</v>
      </c>
      <c r="D298" s="5"/>
      <c r="E298" s="5"/>
      <c r="F298" s="5"/>
      <c r="G298" s="5"/>
      <c r="H298" s="5"/>
      <c r="I298" s="22"/>
      <c r="J298" s="22"/>
      <c r="K298" s="23"/>
    </row>
    <row r="299" spans="1:11" ht="26.25" customHeight="1">
      <c r="A299" s="61"/>
      <c r="B299" s="49"/>
      <c r="C299" s="4" t="s">
        <v>36</v>
      </c>
      <c r="D299" s="5"/>
      <c r="E299" s="5"/>
      <c r="F299" s="5"/>
      <c r="G299" s="5"/>
      <c r="H299" s="5"/>
      <c r="I299" s="22"/>
      <c r="J299" s="5"/>
      <c r="K299" s="23"/>
    </row>
    <row r="300" spans="1:11">
      <c r="A300" s="61"/>
      <c r="B300" s="49"/>
      <c r="C300" s="4" t="s">
        <v>83</v>
      </c>
      <c r="D300" s="5"/>
      <c r="E300" s="5"/>
      <c r="F300" s="5"/>
      <c r="G300" s="5"/>
      <c r="H300" s="5"/>
      <c r="I300" s="22"/>
      <c r="J300" s="5"/>
      <c r="K300" s="23"/>
    </row>
    <row r="301" spans="1:11" ht="36">
      <c r="A301" s="61"/>
      <c r="B301" s="49"/>
      <c r="C301" s="4" t="s">
        <v>38</v>
      </c>
      <c r="D301" s="5"/>
      <c r="E301" s="5"/>
      <c r="F301" s="5"/>
      <c r="G301" s="5"/>
      <c r="H301" s="5"/>
      <c r="I301" s="22"/>
      <c r="J301" s="5"/>
      <c r="K301" s="23"/>
    </row>
    <row r="302" spans="1:11">
      <c r="A302" s="61"/>
      <c r="B302" s="49"/>
      <c r="C302" s="4" t="s">
        <v>39</v>
      </c>
      <c r="D302" s="5"/>
      <c r="E302" s="27" t="s">
        <v>139</v>
      </c>
      <c r="F302" s="27" t="s">
        <v>139</v>
      </c>
      <c r="G302" s="5"/>
      <c r="H302" s="5"/>
      <c r="I302" s="22"/>
      <c r="J302" s="28" t="s">
        <v>139</v>
      </c>
      <c r="K302" s="28" t="s">
        <v>139</v>
      </c>
    </row>
    <row r="303" spans="1:11">
      <c r="A303" s="61"/>
      <c r="B303" s="49"/>
      <c r="C303" s="4" t="s">
        <v>84</v>
      </c>
      <c r="D303" s="5"/>
      <c r="E303" s="27" t="s">
        <v>139</v>
      </c>
      <c r="F303" s="27" t="s">
        <v>139</v>
      </c>
      <c r="G303" s="5"/>
      <c r="H303" s="5"/>
      <c r="I303" s="22"/>
      <c r="J303" s="28" t="s">
        <v>139</v>
      </c>
      <c r="K303" s="28" t="s">
        <v>139</v>
      </c>
    </row>
    <row r="304" spans="1:11" ht="24" customHeight="1">
      <c r="A304" s="46" t="s">
        <v>101</v>
      </c>
      <c r="B304" s="54" t="s">
        <v>102</v>
      </c>
      <c r="C304" s="2" t="s">
        <v>6</v>
      </c>
      <c r="D304" s="3">
        <f>SUM(D305,D307,D309,D310)</f>
        <v>118110</v>
      </c>
      <c r="E304" s="27" t="s">
        <v>139</v>
      </c>
      <c r="F304" s="27" t="s">
        <v>139</v>
      </c>
      <c r="G304" s="3">
        <f t="shared" ref="G304" si="60">SUM(G305,G307,G309,G310)</f>
        <v>165469</v>
      </c>
      <c r="H304" s="3">
        <f>G304</f>
        <v>165469</v>
      </c>
      <c r="I304" s="23">
        <f>G304/D304</f>
        <v>1.400973668614004</v>
      </c>
      <c r="J304" s="28" t="s">
        <v>139</v>
      </c>
      <c r="K304" s="28" t="s">
        <v>139</v>
      </c>
    </row>
    <row r="305" spans="1:11" ht="15" customHeight="1">
      <c r="A305" s="47"/>
      <c r="B305" s="52"/>
      <c r="C305" s="4" t="s">
        <v>7</v>
      </c>
      <c r="D305" s="5"/>
      <c r="E305" s="5"/>
      <c r="F305" s="5"/>
      <c r="G305" s="5"/>
      <c r="H305" s="5"/>
      <c r="I305" s="22"/>
      <c r="J305" s="22"/>
      <c r="K305" s="23"/>
    </row>
    <row r="306" spans="1:11" ht="27" customHeight="1">
      <c r="A306" s="47"/>
      <c r="B306" s="52"/>
      <c r="C306" s="4" t="s">
        <v>36</v>
      </c>
      <c r="D306" s="5"/>
      <c r="E306" s="5"/>
      <c r="F306" s="5"/>
      <c r="G306" s="5"/>
      <c r="H306" s="5"/>
      <c r="I306" s="22"/>
      <c r="J306" s="22"/>
      <c r="K306" s="23"/>
    </row>
    <row r="307" spans="1:11">
      <c r="A307" s="47"/>
      <c r="B307" s="52"/>
      <c r="C307" s="4" t="s">
        <v>83</v>
      </c>
      <c r="D307" s="5"/>
      <c r="E307" s="5"/>
      <c r="F307" s="5"/>
      <c r="G307" s="5"/>
      <c r="H307" s="5"/>
      <c r="I307" s="22"/>
      <c r="J307" s="22"/>
      <c r="K307" s="23"/>
    </row>
    <row r="308" spans="1:11" ht="36">
      <c r="A308" s="47"/>
      <c r="B308" s="52"/>
      <c r="C308" s="4" t="s">
        <v>38</v>
      </c>
      <c r="D308" s="5"/>
      <c r="E308" s="5"/>
      <c r="F308" s="5"/>
      <c r="G308" s="5"/>
      <c r="H308" s="5"/>
      <c r="I308" s="22"/>
      <c r="J308" s="22"/>
      <c r="K308" s="23"/>
    </row>
    <row r="309" spans="1:11">
      <c r="A309" s="47"/>
      <c r="B309" s="52"/>
      <c r="C309" s="4" t="s">
        <v>39</v>
      </c>
      <c r="D309" s="5"/>
      <c r="E309" s="27" t="s">
        <v>139</v>
      </c>
      <c r="F309" s="27" t="s">
        <v>139</v>
      </c>
      <c r="G309" s="5"/>
      <c r="H309" s="5"/>
      <c r="I309" s="22"/>
      <c r="J309" s="28" t="s">
        <v>139</v>
      </c>
      <c r="K309" s="28" t="s">
        <v>139</v>
      </c>
    </row>
    <row r="310" spans="1:11">
      <c r="A310" s="47"/>
      <c r="B310" s="53"/>
      <c r="C310" s="4" t="s">
        <v>84</v>
      </c>
      <c r="D310" s="5">
        <f t="shared" ref="D310:G310" si="61">SUM(D318+D325+D332)</f>
        <v>118110</v>
      </c>
      <c r="E310" s="27" t="s">
        <v>139</v>
      </c>
      <c r="F310" s="27" t="s">
        <v>139</v>
      </c>
      <c r="G310" s="5">
        <f t="shared" si="61"/>
        <v>165469</v>
      </c>
      <c r="H310" s="5">
        <f>G310</f>
        <v>165469</v>
      </c>
      <c r="I310" s="22">
        <f>G310/D310</f>
        <v>1.400973668614004</v>
      </c>
      <c r="J310" s="28" t="s">
        <v>139</v>
      </c>
      <c r="K310" s="28" t="s">
        <v>139</v>
      </c>
    </row>
    <row r="311" spans="1:11">
      <c r="A311" s="47"/>
      <c r="B311" s="58" t="s">
        <v>8</v>
      </c>
      <c r="C311" s="59"/>
      <c r="D311" s="59"/>
      <c r="E311" s="59"/>
      <c r="F311" s="59"/>
      <c r="G311" s="59"/>
      <c r="H311" s="59"/>
      <c r="I311" s="59"/>
      <c r="J311" s="59"/>
      <c r="K311" s="23"/>
    </row>
    <row r="312" spans="1:11">
      <c r="A312" s="47"/>
      <c r="B312" s="61" t="s">
        <v>90</v>
      </c>
      <c r="C312" s="2" t="s">
        <v>6</v>
      </c>
      <c r="D312" s="3">
        <f>SUM(D313,D315,D317,D318)</f>
        <v>38000</v>
      </c>
      <c r="E312" s="27" t="s">
        <v>139</v>
      </c>
      <c r="F312" s="27" t="s">
        <v>139</v>
      </c>
      <c r="G312" s="3">
        <f t="shared" ref="G312" si="62">SUM(G313,G315,G317,G318)</f>
        <v>46000</v>
      </c>
      <c r="H312" s="3">
        <f>G312</f>
        <v>46000</v>
      </c>
      <c r="I312" s="23">
        <f>G312/D312</f>
        <v>1.2105263157894737</v>
      </c>
      <c r="J312" s="28" t="s">
        <v>139</v>
      </c>
      <c r="K312" s="28" t="s">
        <v>139</v>
      </c>
    </row>
    <row r="313" spans="1:11">
      <c r="A313" s="47"/>
      <c r="B313" s="49"/>
      <c r="C313" s="4" t="s">
        <v>7</v>
      </c>
      <c r="D313" s="5"/>
      <c r="E313" s="5"/>
      <c r="F313" s="5"/>
      <c r="G313" s="5"/>
      <c r="H313" s="3"/>
      <c r="I313" s="22"/>
      <c r="J313" s="22"/>
      <c r="K313" s="23"/>
    </row>
    <row r="314" spans="1:11" ht="24">
      <c r="A314" s="47"/>
      <c r="B314" s="49"/>
      <c r="C314" s="4" t="s">
        <v>36</v>
      </c>
      <c r="D314" s="5"/>
      <c r="E314" s="5"/>
      <c r="F314" s="5"/>
      <c r="G314" s="5"/>
      <c r="H314" s="3"/>
      <c r="I314" s="22"/>
      <c r="J314" s="22"/>
      <c r="K314" s="23"/>
    </row>
    <row r="315" spans="1:11">
      <c r="A315" s="47"/>
      <c r="B315" s="49"/>
      <c r="C315" s="4" t="s">
        <v>83</v>
      </c>
      <c r="D315" s="5"/>
      <c r="E315" s="5"/>
      <c r="F315" s="5"/>
      <c r="G315" s="5"/>
      <c r="H315" s="3"/>
      <c r="I315" s="22"/>
      <c r="J315" s="22"/>
      <c r="K315" s="23"/>
    </row>
    <row r="316" spans="1:11" ht="36">
      <c r="A316" s="47"/>
      <c r="B316" s="49"/>
      <c r="C316" s="4" t="s">
        <v>38</v>
      </c>
      <c r="D316" s="5"/>
      <c r="E316" s="5"/>
      <c r="F316" s="5"/>
      <c r="G316" s="5"/>
      <c r="H316" s="3"/>
      <c r="I316" s="22"/>
      <c r="J316" s="22"/>
      <c r="K316" s="23"/>
    </row>
    <row r="317" spans="1:11">
      <c r="A317" s="47"/>
      <c r="B317" s="49"/>
      <c r="C317" s="4" t="s">
        <v>39</v>
      </c>
      <c r="D317" s="5"/>
      <c r="E317" s="27" t="s">
        <v>139</v>
      </c>
      <c r="F317" s="27" t="s">
        <v>139</v>
      </c>
      <c r="G317" s="5"/>
      <c r="H317" s="3"/>
      <c r="I317" s="22"/>
      <c r="J317" s="28" t="s">
        <v>139</v>
      </c>
      <c r="K317" s="28" t="s">
        <v>139</v>
      </c>
    </row>
    <row r="318" spans="1:11">
      <c r="A318" s="47"/>
      <c r="B318" s="49"/>
      <c r="C318" s="4" t="s">
        <v>84</v>
      </c>
      <c r="D318" s="5">
        <f>D339+D360</f>
        <v>38000</v>
      </c>
      <c r="E318" s="27" t="s">
        <v>139</v>
      </c>
      <c r="F318" s="27" t="s">
        <v>139</v>
      </c>
      <c r="G318" s="5">
        <f t="shared" ref="G318" si="63">G339+G360</f>
        <v>46000</v>
      </c>
      <c r="H318" s="5">
        <f t="shared" ref="H318:H353" si="64">G318</f>
        <v>46000</v>
      </c>
      <c r="I318" s="22">
        <f>G318/D318</f>
        <v>1.2105263157894737</v>
      </c>
      <c r="J318" s="28" t="s">
        <v>139</v>
      </c>
      <c r="K318" s="28" t="s">
        <v>139</v>
      </c>
    </row>
    <row r="319" spans="1:11">
      <c r="A319" s="47"/>
      <c r="B319" s="49" t="s">
        <v>103</v>
      </c>
      <c r="C319" s="2" t="s">
        <v>6</v>
      </c>
      <c r="D319" s="3">
        <f>SUM(D320,D322,D324,D325)</f>
        <v>80000</v>
      </c>
      <c r="E319" s="27" t="s">
        <v>139</v>
      </c>
      <c r="F319" s="27" t="s">
        <v>139</v>
      </c>
      <c r="G319" s="3">
        <f t="shared" ref="G319" si="65">SUM(G320,G322,G324,G325)</f>
        <v>119388</v>
      </c>
      <c r="H319" s="3">
        <f t="shared" si="64"/>
        <v>119388</v>
      </c>
      <c r="I319" s="22">
        <f>G319/D319</f>
        <v>1.4923500000000001</v>
      </c>
      <c r="J319" s="28" t="s">
        <v>139</v>
      </c>
      <c r="K319" s="28" t="s">
        <v>139</v>
      </c>
    </row>
    <row r="320" spans="1:11">
      <c r="A320" s="47"/>
      <c r="B320" s="49"/>
      <c r="C320" s="4" t="s">
        <v>7</v>
      </c>
      <c r="D320" s="5"/>
      <c r="E320" s="5"/>
      <c r="F320" s="5"/>
      <c r="G320" s="5"/>
      <c r="H320" s="3"/>
      <c r="I320" s="22"/>
      <c r="J320" s="22"/>
      <c r="K320" s="23"/>
    </row>
    <row r="321" spans="1:11" ht="24">
      <c r="A321" s="47"/>
      <c r="B321" s="49"/>
      <c r="C321" s="4" t="s">
        <v>36</v>
      </c>
      <c r="D321" s="5"/>
      <c r="E321" s="5"/>
      <c r="F321" s="5"/>
      <c r="G321" s="5"/>
      <c r="H321" s="3"/>
      <c r="I321" s="22"/>
      <c r="J321" s="22"/>
      <c r="K321" s="23"/>
    </row>
    <row r="322" spans="1:11">
      <c r="A322" s="47"/>
      <c r="B322" s="49"/>
      <c r="C322" s="4" t="s">
        <v>83</v>
      </c>
      <c r="D322" s="5"/>
      <c r="E322" s="5"/>
      <c r="F322" s="5"/>
      <c r="G322" s="5"/>
      <c r="H322" s="3"/>
      <c r="I322" s="22"/>
      <c r="J322" s="22"/>
      <c r="K322" s="23"/>
    </row>
    <row r="323" spans="1:11" ht="36">
      <c r="A323" s="47"/>
      <c r="B323" s="49"/>
      <c r="C323" s="4" t="s">
        <v>38</v>
      </c>
      <c r="D323" s="5"/>
      <c r="E323" s="5"/>
      <c r="F323" s="5"/>
      <c r="G323" s="5"/>
      <c r="H323" s="3"/>
      <c r="I323" s="22"/>
      <c r="J323" s="22"/>
      <c r="K323" s="23"/>
    </row>
    <row r="324" spans="1:11">
      <c r="A324" s="47"/>
      <c r="B324" s="49"/>
      <c r="C324" s="4" t="s">
        <v>39</v>
      </c>
      <c r="D324" s="5"/>
      <c r="E324" s="27" t="s">
        <v>139</v>
      </c>
      <c r="F324" s="27" t="s">
        <v>139</v>
      </c>
      <c r="G324" s="5"/>
      <c r="H324" s="3"/>
      <c r="I324" s="22"/>
      <c r="J324" s="28" t="s">
        <v>139</v>
      </c>
      <c r="K324" s="28" t="s">
        <v>139</v>
      </c>
    </row>
    <row r="325" spans="1:11">
      <c r="A325" s="47"/>
      <c r="B325" s="49"/>
      <c r="C325" s="4" t="s">
        <v>84</v>
      </c>
      <c r="D325" s="5">
        <f t="shared" ref="D325:G325" si="66">D346</f>
        <v>80000</v>
      </c>
      <c r="E325" s="27" t="s">
        <v>139</v>
      </c>
      <c r="F325" s="27" t="s">
        <v>139</v>
      </c>
      <c r="G325" s="5">
        <f t="shared" si="66"/>
        <v>119388</v>
      </c>
      <c r="H325" s="5">
        <f t="shared" si="64"/>
        <v>119388</v>
      </c>
      <c r="I325" s="22">
        <f>G325/D325</f>
        <v>1.4923500000000001</v>
      </c>
      <c r="J325" s="28" t="s">
        <v>139</v>
      </c>
      <c r="K325" s="28" t="s">
        <v>139</v>
      </c>
    </row>
    <row r="326" spans="1:11">
      <c r="A326" s="47"/>
      <c r="B326" s="49" t="s">
        <v>104</v>
      </c>
      <c r="C326" s="2" t="s">
        <v>6</v>
      </c>
      <c r="D326" s="3">
        <f>D327+D329+D331+D332</f>
        <v>110</v>
      </c>
      <c r="E326" s="27" t="s">
        <v>139</v>
      </c>
      <c r="F326" s="27" t="s">
        <v>139</v>
      </c>
      <c r="G326" s="3">
        <f t="shared" ref="G326" si="67">G327+G329+G331+G332</f>
        <v>81</v>
      </c>
      <c r="H326" s="3">
        <f t="shared" si="64"/>
        <v>81</v>
      </c>
      <c r="I326" s="23">
        <f>G326/D326</f>
        <v>0.73636363636363633</v>
      </c>
      <c r="J326" s="28" t="s">
        <v>139</v>
      </c>
      <c r="K326" s="28" t="s">
        <v>139</v>
      </c>
    </row>
    <row r="327" spans="1:11">
      <c r="A327" s="47"/>
      <c r="B327" s="49"/>
      <c r="C327" s="4" t="s">
        <v>7</v>
      </c>
      <c r="D327" s="5"/>
      <c r="E327" s="5"/>
      <c r="F327" s="5"/>
      <c r="G327" s="5"/>
      <c r="H327" s="3"/>
      <c r="I327" s="22"/>
      <c r="J327" s="22"/>
      <c r="K327" s="23"/>
    </row>
    <row r="328" spans="1:11" ht="24">
      <c r="A328" s="47"/>
      <c r="B328" s="49"/>
      <c r="C328" s="4" t="s">
        <v>36</v>
      </c>
      <c r="D328" s="5"/>
      <c r="E328" s="5"/>
      <c r="F328" s="5"/>
      <c r="G328" s="5"/>
      <c r="H328" s="3"/>
      <c r="I328" s="22"/>
      <c r="J328" s="22"/>
      <c r="K328" s="23"/>
    </row>
    <row r="329" spans="1:11">
      <c r="A329" s="47"/>
      <c r="B329" s="49"/>
      <c r="C329" s="4" t="s">
        <v>83</v>
      </c>
      <c r="D329" s="5"/>
      <c r="E329" s="5"/>
      <c r="F329" s="5"/>
      <c r="G329" s="5"/>
      <c r="H329" s="3"/>
      <c r="I329" s="22"/>
      <c r="J329" s="22"/>
      <c r="K329" s="23"/>
    </row>
    <row r="330" spans="1:11" ht="36">
      <c r="A330" s="47"/>
      <c r="B330" s="49"/>
      <c r="C330" s="4" t="s">
        <v>38</v>
      </c>
      <c r="D330" s="5"/>
      <c r="E330" s="5"/>
      <c r="F330" s="5"/>
      <c r="G330" s="5"/>
      <c r="H330" s="3"/>
      <c r="I330" s="22"/>
      <c r="J330" s="22"/>
      <c r="K330" s="23"/>
    </row>
    <row r="331" spans="1:11">
      <c r="A331" s="47"/>
      <c r="B331" s="49"/>
      <c r="C331" s="4" t="s">
        <v>39</v>
      </c>
      <c r="D331" s="5"/>
      <c r="E331" s="27" t="s">
        <v>139</v>
      </c>
      <c r="F331" s="27" t="s">
        <v>139</v>
      </c>
      <c r="G331" s="5"/>
      <c r="H331" s="3"/>
      <c r="I331" s="22"/>
      <c r="J331" s="28" t="s">
        <v>139</v>
      </c>
      <c r="K331" s="28" t="s">
        <v>139</v>
      </c>
    </row>
    <row r="332" spans="1:11">
      <c r="A332" s="48"/>
      <c r="B332" s="49"/>
      <c r="C332" s="4" t="s">
        <v>84</v>
      </c>
      <c r="D332" s="5">
        <f t="shared" ref="D332:G332" si="68">D353</f>
        <v>110</v>
      </c>
      <c r="E332" s="27" t="s">
        <v>139</v>
      </c>
      <c r="F332" s="27" t="s">
        <v>139</v>
      </c>
      <c r="G332" s="5">
        <f t="shared" si="68"/>
        <v>81</v>
      </c>
      <c r="H332" s="5">
        <f t="shared" si="64"/>
        <v>81</v>
      </c>
      <c r="I332" s="22">
        <f>G332/D332</f>
        <v>0.73636363636363633</v>
      </c>
      <c r="J332" s="28" t="s">
        <v>139</v>
      </c>
      <c r="K332" s="28" t="s">
        <v>139</v>
      </c>
    </row>
    <row r="333" spans="1:11" ht="13.5" customHeight="1">
      <c r="A333" s="49" t="s">
        <v>105</v>
      </c>
      <c r="B333" s="49" t="s">
        <v>91</v>
      </c>
      <c r="C333" s="2" t="s">
        <v>6</v>
      </c>
      <c r="D333" s="3">
        <f>SUM(D334,D336,D338,D339)</f>
        <v>34000</v>
      </c>
      <c r="E333" s="27" t="s">
        <v>139</v>
      </c>
      <c r="F333" s="27" t="s">
        <v>139</v>
      </c>
      <c r="G333" s="3">
        <f t="shared" ref="G333" si="69">SUM(G334,G336,G338,G339)</f>
        <v>42000</v>
      </c>
      <c r="H333" s="3">
        <f t="shared" si="64"/>
        <v>42000</v>
      </c>
      <c r="I333" s="23">
        <f>G333/D333</f>
        <v>1.2352941176470589</v>
      </c>
      <c r="J333" s="28" t="s">
        <v>139</v>
      </c>
      <c r="K333" s="28" t="s">
        <v>139</v>
      </c>
    </row>
    <row r="334" spans="1:11" ht="17.25" customHeight="1">
      <c r="A334" s="49"/>
      <c r="B334" s="49"/>
      <c r="C334" s="4" t="s">
        <v>7</v>
      </c>
      <c r="D334" s="5"/>
      <c r="E334" s="5"/>
      <c r="F334" s="5"/>
      <c r="G334" s="5"/>
      <c r="H334" s="3"/>
      <c r="I334" s="22"/>
      <c r="J334" s="22"/>
      <c r="K334" s="23"/>
    </row>
    <row r="335" spans="1:11" ht="25.5" customHeight="1">
      <c r="A335" s="49"/>
      <c r="B335" s="49"/>
      <c r="C335" s="4" t="s">
        <v>36</v>
      </c>
      <c r="D335" s="5"/>
      <c r="E335" s="5"/>
      <c r="F335" s="5"/>
      <c r="G335" s="5"/>
      <c r="H335" s="3"/>
      <c r="I335" s="22"/>
      <c r="J335" s="22"/>
      <c r="K335" s="23"/>
    </row>
    <row r="336" spans="1:11">
      <c r="A336" s="49"/>
      <c r="B336" s="49"/>
      <c r="C336" s="4" t="s">
        <v>83</v>
      </c>
      <c r="D336" s="5"/>
      <c r="E336" s="5"/>
      <c r="F336" s="5"/>
      <c r="G336" s="5"/>
      <c r="H336" s="3"/>
      <c r="I336" s="22"/>
      <c r="J336" s="22"/>
      <c r="K336" s="23"/>
    </row>
    <row r="337" spans="1:11" ht="36">
      <c r="A337" s="49"/>
      <c r="B337" s="49"/>
      <c r="C337" s="4" t="s">
        <v>38</v>
      </c>
      <c r="D337" s="5"/>
      <c r="E337" s="5"/>
      <c r="F337" s="5"/>
      <c r="G337" s="5"/>
      <c r="H337" s="3"/>
      <c r="I337" s="22"/>
      <c r="J337" s="22"/>
      <c r="K337" s="23"/>
    </row>
    <row r="338" spans="1:11">
      <c r="A338" s="49"/>
      <c r="B338" s="49"/>
      <c r="C338" s="4" t="s">
        <v>39</v>
      </c>
      <c r="D338" s="5"/>
      <c r="E338" s="27" t="s">
        <v>139</v>
      </c>
      <c r="F338" s="27" t="s">
        <v>139</v>
      </c>
      <c r="G338" s="5"/>
      <c r="H338" s="3"/>
      <c r="I338" s="22"/>
      <c r="J338" s="28" t="s">
        <v>139</v>
      </c>
      <c r="K338" s="28" t="s">
        <v>139</v>
      </c>
    </row>
    <row r="339" spans="1:11">
      <c r="A339" s="49"/>
      <c r="B339" s="49"/>
      <c r="C339" s="4" t="s">
        <v>84</v>
      </c>
      <c r="D339" s="5">
        <v>34000</v>
      </c>
      <c r="E339" s="27" t="s">
        <v>139</v>
      </c>
      <c r="F339" s="27" t="s">
        <v>139</v>
      </c>
      <c r="G339" s="5">
        <v>42000</v>
      </c>
      <c r="H339" s="5">
        <f t="shared" si="64"/>
        <v>42000</v>
      </c>
      <c r="I339" s="22">
        <f>G339/D339</f>
        <v>1.2352941176470589</v>
      </c>
      <c r="J339" s="28" t="s">
        <v>139</v>
      </c>
      <c r="K339" s="28" t="s">
        <v>139</v>
      </c>
    </row>
    <row r="340" spans="1:11" ht="13.5" customHeight="1">
      <c r="A340" s="49" t="s">
        <v>106</v>
      </c>
      <c r="B340" s="49" t="s">
        <v>107</v>
      </c>
      <c r="C340" s="2" t="s">
        <v>6</v>
      </c>
      <c r="D340" s="3">
        <f>SUM(D341,D343,D345,D346)</f>
        <v>80000</v>
      </c>
      <c r="E340" s="27" t="s">
        <v>139</v>
      </c>
      <c r="F340" s="27" t="s">
        <v>139</v>
      </c>
      <c r="G340" s="3">
        <f t="shared" ref="G340" si="70">SUM(G341,G343,G345,G346)</f>
        <v>119388</v>
      </c>
      <c r="H340" s="3">
        <f t="shared" si="64"/>
        <v>119388</v>
      </c>
      <c r="I340" s="23">
        <f>G340/D340</f>
        <v>1.4923500000000001</v>
      </c>
      <c r="J340" s="28" t="s">
        <v>139</v>
      </c>
      <c r="K340" s="28" t="s">
        <v>139</v>
      </c>
    </row>
    <row r="341" spans="1:11" ht="17.25" customHeight="1">
      <c r="A341" s="49"/>
      <c r="B341" s="49"/>
      <c r="C341" s="4" t="s">
        <v>7</v>
      </c>
      <c r="D341" s="5"/>
      <c r="E341" s="5"/>
      <c r="F341" s="5"/>
      <c r="G341" s="5"/>
      <c r="H341" s="3"/>
      <c r="I341" s="22"/>
      <c r="J341" s="22"/>
      <c r="K341" s="23"/>
    </row>
    <row r="342" spans="1:11" ht="25.5" customHeight="1">
      <c r="A342" s="49"/>
      <c r="B342" s="49"/>
      <c r="C342" s="4" t="s">
        <v>36</v>
      </c>
      <c r="D342" s="5"/>
      <c r="E342" s="5"/>
      <c r="F342" s="5"/>
      <c r="G342" s="5"/>
      <c r="H342" s="3"/>
      <c r="I342" s="22"/>
      <c r="J342" s="22"/>
      <c r="K342" s="23"/>
    </row>
    <row r="343" spans="1:11">
      <c r="A343" s="49"/>
      <c r="B343" s="49"/>
      <c r="C343" s="4" t="s">
        <v>83</v>
      </c>
      <c r="D343" s="5"/>
      <c r="E343" s="5"/>
      <c r="F343" s="5"/>
      <c r="G343" s="5"/>
      <c r="H343" s="3"/>
      <c r="I343" s="22"/>
      <c r="J343" s="22"/>
      <c r="K343" s="23"/>
    </row>
    <row r="344" spans="1:11" ht="36">
      <c r="A344" s="49"/>
      <c r="B344" s="49"/>
      <c r="C344" s="4" t="s">
        <v>38</v>
      </c>
      <c r="D344" s="5"/>
      <c r="E344" s="5"/>
      <c r="F344" s="5"/>
      <c r="G344" s="5"/>
      <c r="H344" s="3"/>
      <c r="I344" s="22"/>
      <c r="J344" s="22"/>
      <c r="K344" s="23"/>
    </row>
    <row r="345" spans="1:11">
      <c r="A345" s="49"/>
      <c r="B345" s="49"/>
      <c r="C345" s="4" t="s">
        <v>39</v>
      </c>
      <c r="D345" s="5"/>
      <c r="E345" s="27" t="s">
        <v>139</v>
      </c>
      <c r="F345" s="27" t="s">
        <v>139</v>
      </c>
      <c r="G345" s="5"/>
      <c r="H345" s="3"/>
      <c r="I345" s="22"/>
      <c r="J345" s="28" t="s">
        <v>139</v>
      </c>
      <c r="K345" s="28" t="s">
        <v>139</v>
      </c>
    </row>
    <row r="346" spans="1:11">
      <c r="A346" s="49"/>
      <c r="B346" s="49"/>
      <c r="C346" s="4" t="s">
        <v>84</v>
      </c>
      <c r="D346" s="5">
        <v>80000</v>
      </c>
      <c r="E346" s="27" t="s">
        <v>139</v>
      </c>
      <c r="F346" s="27" t="s">
        <v>139</v>
      </c>
      <c r="G346" s="5">
        <v>119388</v>
      </c>
      <c r="H346" s="5">
        <f t="shared" si="64"/>
        <v>119388</v>
      </c>
      <c r="I346" s="22">
        <f>G346/D346</f>
        <v>1.4923500000000001</v>
      </c>
      <c r="J346" s="28" t="s">
        <v>139</v>
      </c>
      <c r="K346" s="28" t="s">
        <v>139</v>
      </c>
    </row>
    <row r="347" spans="1:11" ht="13.5" customHeight="1">
      <c r="A347" s="49" t="s">
        <v>108</v>
      </c>
      <c r="B347" s="49" t="s">
        <v>104</v>
      </c>
      <c r="C347" s="2" t="s">
        <v>6</v>
      </c>
      <c r="D347" s="3">
        <f>SUM(D348,D350,D352,D353)</f>
        <v>110</v>
      </c>
      <c r="E347" s="27" t="s">
        <v>139</v>
      </c>
      <c r="F347" s="27" t="s">
        <v>139</v>
      </c>
      <c r="G347" s="3">
        <f t="shared" ref="G347" si="71">SUM(G348,G350,G352,G353)</f>
        <v>81</v>
      </c>
      <c r="H347" s="3">
        <f t="shared" si="64"/>
        <v>81</v>
      </c>
      <c r="I347" s="23">
        <f>G347/D347</f>
        <v>0.73636363636363633</v>
      </c>
      <c r="J347" s="28" t="s">
        <v>139</v>
      </c>
      <c r="K347" s="28" t="s">
        <v>139</v>
      </c>
    </row>
    <row r="348" spans="1:11" ht="17.25" customHeight="1">
      <c r="A348" s="49"/>
      <c r="B348" s="49"/>
      <c r="C348" s="4" t="s">
        <v>7</v>
      </c>
      <c r="D348" s="5"/>
      <c r="E348" s="5"/>
      <c r="F348" s="5"/>
      <c r="G348" s="5"/>
      <c r="H348" s="3"/>
      <c r="I348" s="22"/>
      <c r="J348" s="22"/>
      <c r="K348" s="23"/>
    </row>
    <row r="349" spans="1:11" ht="25.5" customHeight="1">
      <c r="A349" s="49"/>
      <c r="B349" s="49"/>
      <c r="C349" s="4" t="s">
        <v>36</v>
      </c>
      <c r="D349" s="5"/>
      <c r="E349" s="5"/>
      <c r="F349" s="5"/>
      <c r="G349" s="5"/>
      <c r="H349" s="3"/>
      <c r="I349" s="22"/>
      <c r="J349" s="22"/>
      <c r="K349" s="23"/>
    </row>
    <row r="350" spans="1:11">
      <c r="A350" s="49"/>
      <c r="B350" s="49"/>
      <c r="C350" s="4" t="s">
        <v>83</v>
      </c>
      <c r="D350" s="5"/>
      <c r="E350" s="5"/>
      <c r="F350" s="5"/>
      <c r="G350" s="5"/>
      <c r="H350" s="3"/>
      <c r="I350" s="22"/>
      <c r="J350" s="22"/>
      <c r="K350" s="23"/>
    </row>
    <row r="351" spans="1:11" ht="36">
      <c r="A351" s="49"/>
      <c r="B351" s="49"/>
      <c r="C351" s="4" t="s">
        <v>38</v>
      </c>
      <c r="D351" s="5"/>
      <c r="E351" s="5"/>
      <c r="F351" s="5"/>
      <c r="G351" s="5"/>
      <c r="H351" s="3"/>
      <c r="I351" s="22"/>
      <c r="J351" s="22"/>
      <c r="K351" s="23"/>
    </row>
    <row r="352" spans="1:11">
      <c r="A352" s="49"/>
      <c r="B352" s="49"/>
      <c r="C352" s="4" t="s">
        <v>39</v>
      </c>
      <c r="D352" s="5"/>
      <c r="E352" s="27" t="s">
        <v>139</v>
      </c>
      <c r="F352" s="27" t="s">
        <v>139</v>
      </c>
      <c r="G352" s="5"/>
      <c r="H352" s="3"/>
      <c r="I352" s="22"/>
      <c r="J352" s="28" t="s">
        <v>139</v>
      </c>
      <c r="K352" s="28" t="s">
        <v>139</v>
      </c>
    </row>
    <row r="353" spans="1:11">
      <c r="A353" s="49"/>
      <c r="B353" s="49"/>
      <c r="C353" s="4" t="s">
        <v>84</v>
      </c>
      <c r="D353" s="5">
        <v>110</v>
      </c>
      <c r="E353" s="27" t="s">
        <v>139</v>
      </c>
      <c r="F353" s="27" t="s">
        <v>139</v>
      </c>
      <c r="G353" s="5">
        <v>81</v>
      </c>
      <c r="H353" s="5">
        <f t="shared" si="64"/>
        <v>81</v>
      </c>
      <c r="I353" s="22">
        <f>G353/D353</f>
        <v>0.73636363636363633</v>
      </c>
      <c r="J353" s="28" t="s">
        <v>139</v>
      </c>
      <c r="K353" s="28" t="s">
        <v>139</v>
      </c>
    </row>
    <row r="354" spans="1:11">
      <c r="A354" s="49" t="s">
        <v>112</v>
      </c>
      <c r="B354" s="49" t="s">
        <v>113</v>
      </c>
      <c r="C354" s="2" t="s">
        <v>6</v>
      </c>
      <c r="D354" s="3">
        <f>SUM(D355,D357,D359,D360)</f>
        <v>4000</v>
      </c>
      <c r="E354" s="27" t="s">
        <v>139</v>
      </c>
      <c r="F354" s="27" t="s">
        <v>139</v>
      </c>
      <c r="G354" s="3">
        <f t="shared" ref="G354" si="72">SUM(G355,G357,G359,G360)</f>
        <v>4000</v>
      </c>
      <c r="H354" s="3">
        <f t="shared" ref="H354" si="73">G354</f>
        <v>4000</v>
      </c>
      <c r="I354" s="23">
        <f>G354/D354</f>
        <v>1</v>
      </c>
      <c r="J354" s="28" t="s">
        <v>139</v>
      </c>
      <c r="K354" s="28" t="s">
        <v>139</v>
      </c>
    </row>
    <row r="355" spans="1:11">
      <c r="A355" s="49"/>
      <c r="B355" s="49"/>
      <c r="C355" s="4" t="s">
        <v>7</v>
      </c>
      <c r="D355" s="5"/>
      <c r="E355" s="5"/>
      <c r="F355" s="5"/>
      <c r="G355" s="5"/>
      <c r="H355" s="5"/>
      <c r="I355" s="22"/>
      <c r="J355" s="22"/>
      <c r="K355" s="23"/>
    </row>
    <row r="356" spans="1:11" ht="24">
      <c r="A356" s="49"/>
      <c r="B356" s="49"/>
      <c r="C356" s="4" t="s">
        <v>36</v>
      </c>
      <c r="D356" s="5"/>
      <c r="E356" s="5"/>
      <c r="F356" s="5"/>
      <c r="G356" s="5"/>
      <c r="H356" s="5"/>
      <c r="I356" s="22"/>
      <c r="J356" s="22"/>
      <c r="K356" s="23"/>
    </row>
    <row r="357" spans="1:11">
      <c r="A357" s="49"/>
      <c r="B357" s="49"/>
      <c r="C357" s="4" t="s">
        <v>83</v>
      </c>
      <c r="D357" s="5"/>
      <c r="E357" s="5"/>
      <c r="F357" s="5"/>
      <c r="G357" s="5"/>
      <c r="H357" s="5"/>
      <c r="I357" s="22"/>
      <c r="J357" s="22"/>
      <c r="K357" s="23"/>
    </row>
    <row r="358" spans="1:11" ht="36">
      <c r="A358" s="49"/>
      <c r="B358" s="49"/>
      <c r="C358" s="4" t="s">
        <v>38</v>
      </c>
      <c r="D358" s="5"/>
      <c r="E358" s="5"/>
      <c r="F358" s="5"/>
      <c r="G358" s="5"/>
      <c r="H358" s="5"/>
      <c r="I358" s="22"/>
      <c r="J358" s="22"/>
      <c r="K358" s="23"/>
    </row>
    <row r="359" spans="1:11">
      <c r="A359" s="49"/>
      <c r="B359" s="49"/>
      <c r="C359" s="4" t="s">
        <v>39</v>
      </c>
      <c r="D359" s="5"/>
      <c r="E359" s="27" t="s">
        <v>139</v>
      </c>
      <c r="F359" s="27" t="s">
        <v>139</v>
      </c>
      <c r="G359" s="5"/>
      <c r="H359" s="5"/>
      <c r="I359" s="22"/>
      <c r="J359" s="28" t="s">
        <v>139</v>
      </c>
      <c r="K359" s="28" t="s">
        <v>139</v>
      </c>
    </row>
    <row r="360" spans="1:11">
      <c r="A360" s="49"/>
      <c r="B360" s="49"/>
      <c r="C360" s="4" t="s">
        <v>84</v>
      </c>
      <c r="D360" s="5">
        <v>4000</v>
      </c>
      <c r="E360" s="27" t="s">
        <v>139</v>
      </c>
      <c r="F360" s="27" t="s">
        <v>139</v>
      </c>
      <c r="G360" s="5">
        <v>4000</v>
      </c>
      <c r="H360" s="5">
        <f>G360</f>
        <v>4000</v>
      </c>
      <c r="I360" s="22">
        <f>G360/D360</f>
        <v>1</v>
      </c>
      <c r="J360" s="28" t="s">
        <v>139</v>
      </c>
      <c r="K360" s="28" t="s">
        <v>139</v>
      </c>
    </row>
  </sheetData>
  <mergeCells count="90">
    <mergeCell ref="A2:K2"/>
    <mergeCell ref="D1:K1"/>
    <mergeCell ref="B21:B27"/>
    <mergeCell ref="B170:B176"/>
    <mergeCell ref="A157:A162"/>
    <mergeCell ref="A171:A176"/>
    <mergeCell ref="A6:A62"/>
    <mergeCell ref="A3:A5"/>
    <mergeCell ref="B3:B5"/>
    <mergeCell ref="C3:C5"/>
    <mergeCell ref="B78:B84"/>
    <mergeCell ref="B13:J13"/>
    <mergeCell ref="B14:B20"/>
    <mergeCell ref="B70:J70"/>
    <mergeCell ref="G3:H3"/>
    <mergeCell ref="H4:H5"/>
    <mergeCell ref="A290:A296"/>
    <mergeCell ref="B290:B296"/>
    <mergeCell ref="A283:A289"/>
    <mergeCell ref="B283:B289"/>
    <mergeCell ref="A297:A303"/>
    <mergeCell ref="B297:B303"/>
    <mergeCell ref="B319:B325"/>
    <mergeCell ref="B326:B332"/>
    <mergeCell ref="A354:A360"/>
    <mergeCell ref="B354:B360"/>
    <mergeCell ref="A333:A339"/>
    <mergeCell ref="B333:B339"/>
    <mergeCell ref="A340:A346"/>
    <mergeCell ref="B340:B346"/>
    <mergeCell ref="A347:A353"/>
    <mergeCell ref="B347:B353"/>
    <mergeCell ref="A304:A332"/>
    <mergeCell ref="B312:B318"/>
    <mergeCell ref="B304:B310"/>
    <mergeCell ref="B311:J311"/>
    <mergeCell ref="F3:F5"/>
    <mergeCell ref="B120:J120"/>
    <mergeCell ref="B121:B127"/>
    <mergeCell ref="B128:B134"/>
    <mergeCell ref="I3:K4"/>
    <mergeCell ref="G4:G5"/>
    <mergeCell ref="B6:B12"/>
    <mergeCell ref="B71:B77"/>
    <mergeCell ref="B85:B91"/>
    <mergeCell ref="B92:B98"/>
    <mergeCell ref="B99:B105"/>
    <mergeCell ref="D3:D5"/>
    <mergeCell ref="E3:E5"/>
    <mergeCell ref="B28:B34"/>
    <mergeCell ref="B35:B41"/>
    <mergeCell ref="B163:B169"/>
    <mergeCell ref="B177:B183"/>
    <mergeCell ref="B156:B162"/>
    <mergeCell ref="B42:B48"/>
    <mergeCell ref="B49:B55"/>
    <mergeCell ref="B56:B62"/>
    <mergeCell ref="B63:B69"/>
    <mergeCell ref="B135:B141"/>
    <mergeCell ref="A63:A105"/>
    <mergeCell ref="A276:A282"/>
    <mergeCell ref="B276:B282"/>
    <mergeCell ref="A107:A112"/>
    <mergeCell ref="A164:A169"/>
    <mergeCell ref="A178:A183"/>
    <mergeCell ref="B106:B112"/>
    <mergeCell ref="B149:B155"/>
    <mergeCell ref="A150:A155"/>
    <mergeCell ref="B142:B148"/>
    <mergeCell ref="A114:A148"/>
    <mergeCell ref="B113:B119"/>
    <mergeCell ref="B234:B240"/>
    <mergeCell ref="A255:A261"/>
    <mergeCell ref="A248:A254"/>
    <mergeCell ref="B241:B247"/>
    <mergeCell ref="A241:A247"/>
    <mergeCell ref="B248:B275"/>
    <mergeCell ref="A262:A268"/>
    <mergeCell ref="A269:A275"/>
    <mergeCell ref="A234:A240"/>
    <mergeCell ref="B227:B233"/>
    <mergeCell ref="A227:A233"/>
    <mergeCell ref="A220:A226"/>
    <mergeCell ref="A213:A219"/>
    <mergeCell ref="A206:A212"/>
    <mergeCell ref="A198:A205"/>
    <mergeCell ref="B191:B226"/>
    <mergeCell ref="A191:A197"/>
    <mergeCell ref="B184:B190"/>
    <mergeCell ref="A184:A190"/>
  </mergeCells>
  <pageMargins left="0.11811023622047245" right="0.11811023622047245" top="0.15748031496062992" bottom="0.15748031496062992" header="0.31496062992125984" footer="0.31496062992125984"/>
  <pageSetup paperSize="9" scale="74" fitToHeight="0" orientation="landscape" r:id="rId1"/>
  <rowBreaks count="13" manualBreakCount="13">
    <brk id="27" max="16383" man="1"/>
    <brk id="55" max="16383" man="1"/>
    <brk id="84" max="16383" man="1"/>
    <brk id="112" max="16383" man="1"/>
    <brk id="141" max="16383" man="1"/>
    <brk id="169" max="16383" man="1"/>
    <brk id="197" max="16383" man="1"/>
    <brk id="212" max="16383" man="1"/>
    <brk id="240" max="16383" man="1"/>
    <brk id="268" max="16383" man="1"/>
    <brk id="296" max="16383" man="1"/>
    <brk id="325" max="16383" man="1"/>
    <brk id="3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workbookViewId="0">
      <selection sqref="A1:H71"/>
    </sheetView>
  </sheetViews>
  <sheetFormatPr defaultRowHeight="15"/>
  <sheetData>
    <row r="1" spans="1:8" ht="240.75" customHeight="1" thickBot="1">
      <c r="A1" s="77" t="s">
        <v>0</v>
      </c>
      <c r="B1" s="77" t="s">
        <v>20</v>
      </c>
      <c r="C1" s="77" t="s">
        <v>2</v>
      </c>
      <c r="D1" s="81" t="s">
        <v>21</v>
      </c>
      <c r="E1" s="82"/>
      <c r="F1" s="9" t="s">
        <v>22</v>
      </c>
      <c r="G1" s="81" t="s">
        <v>24</v>
      </c>
      <c r="H1" s="82"/>
    </row>
    <row r="2" spans="1:8" ht="30" thickBot="1">
      <c r="A2" s="78"/>
      <c r="B2" s="78"/>
      <c r="C2" s="78"/>
      <c r="D2" s="10" t="s">
        <v>25</v>
      </c>
      <c r="E2" s="11" t="s">
        <v>26</v>
      </c>
      <c r="F2" s="10" t="s">
        <v>23</v>
      </c>
      <c r="G2" s="10" t="s">
        <v>27</v>
      </c>
      <c r="H2" s="11" t="s">
        <v>28</v>
      </c>
    </row>
    <row r="3" spans="1:8" ht="30.75" thickBot="1">
      <c r="A3" s="12" t="s">
        <v>29</v>
      </c>
      <c r="B3" s="68"/>
      <c r="C3" s="16" t="s">
        <v>32</v>
      </c>
      <c r="D3" s="17" t="s">
        <v>33</v>
      </c>
      <c r="E3" s="17" t="s">
        <v>34</v>
      </c>
      <c r="F3" s="17" t="s">
        <v>35</v>
      </c>
      <c r="G3" s="17">
        <v>27.1</v>
      </c>
      <c r="H3" s="17">
        <v>27.2</v>
      </c>
    </row>
    <row r="4" spans="1:8" ht="165.75" thickBot="1">
      <c r="A4" s="12" t="s">
        <v>30</v>
      </c>
      <c r="B4" s="69"/>
      <c r="C4" s="16" t="s">
        <v>7</v>
      </c>
      <c r="D4" s="17" t="s">
        <v>33</v>
      </c>
      <c r="E4" s="17" t="s">
        <v>34</v>
      </c>
      <c r="F4" s="17" t="s">
        <v>35</v>
      </c>
      <c r="G4" s="17">
        <v>27.1</v>
      </c>
      <c r="H4" s="17">
        <v>27.2</v>
      </c>
    </row>
    <row r="5" spans="1:8" ht="135.75" thickBot="1">
      <c r="A5" s="12" t="s">
        <v>31</v>
      </c>
      <c r="B5" s="69"/>
      <c r="C5" s="16" t="s">
        <v>36</v>
      </c>
      <c r="D5" s="17"/>
      <c r="E5" s="17"/>
      <c r="F5" s="17"/>
      <c r="G5" s="17"/>
      <c r="H5" s="17"/>
    </row>
    <row r="6" spans="1:8" ht="45.75" thickBot="1">
      <c r="A6" s="13"/>
      <c r="B6" s="69"/>
      <c r="C6" s="16" t="s">
        <v>37</v>
      </c>
      <c r="D6" s="17"/>
      <c r="E6" s="17"/>
      <c r="F6" s="17"/>
      <c r="G6" s="17"/>
      <c r="H6" s="17"/>
    </row>
    <row r="7" spans="1:8" ht="150.75" thickBot="1">
      <c r="A7" s="13"/>
      <c r="B7" s="69"/>
      <c r="C7" s="16" t="s">
        <v>38</v>
      </c>
      <c r="D7" s="17"/>
      <c r="E7" s="17"/>
      <c r="F7" s="17"/>
      <c r="G7" s="17"/>
      <c r="H7" s="17"/>
    </row>
    <row r="8" spans="1:8" ht="45.75" thickBot="1">
      <c r="A8" s="13"/>
      <c r="B8" s="69"/>
      <c r="C8" s="16" t="s">
        <v>39</v>
      </c>
      <c r="D8" s="17"/>
      <c r="E8" s="17"/>
      <c r="F8" s="17"/>
      <c r="G8" s="17"/>
      <c r="H8" s="17"/>
    </row>
    <row r="9" spans="1:8" ht="60.75" thickBot="1">
      <c r="A9" s="13"/>
      <c r="B9" s="70"/>
      <c r="C9" s="16" t="s">
        <v>40</v>
      </c>
      <c r="D9" s="17"/>
      <c r="E9" s="17"/>
      <c r="F9" s="17"/>
      <c r="G9" s="17"/>
      <c r="H9" s="17"/>
    </row>
    <row r="10" spans="1:8" ht="30" customHeight="1" thickBot="1">
      <c r="A10" s="13"/>
      <c r="B10" s="79" t="s">
        <v>8</v>
      </c>
      <c r="C10" s="80"/>
      <c r="D10" s="17"/>
      <c r="E10" s="17"/>
      <c r="F10" s="17"/>
      <c r="G10" s="17"/>
      <c r="H10" s="17"/>
    </row>
    <row r="11" spans="1:8" ht="30.75" thickBot="1">
      <c r="A11" s="13"/>
      <c r="B11" s="71" t="s">
        <v>41</v>
      </c>
      <c r="C11" s="16" t="s">
        <v>32</v>
      </c>
      <c r="D11" s="17" t="s">
        <v>33</v>
      </c>
      <c r="E11" s="17" t="s">
        <v>34</v>
      </c>
      <c r="F11" s="17" t="s">
        <v>35</v>
      </c>
      <c r="G11" s="17">
        <v>27.1</v>
      </c>
      <c r="H11" s="17">
        <v>27.2</v>
      </c>
    </row>
    <row r="12" spans="1:8" ht="45.75" thickBot="1">
      <c r="A12" s="13"/>
      <c r="B12" s="72"/>
      <c r="C12" s="16" t="s">
        <v>7</v>
      </c>
      <c r="D12" s="17" t="s">
        <v>33</v>
      </c>
      <c r="E12" s="17" t="s">
        <v>34</v>
      </c>
      <c r="F12" s="17" t="s">
        <v>35</v>
      </c>
      <c r="G12" s="17">
        <v>27.1</v>
      </c>
      <c r="H12" s="17">
        <v>27.2</v>
      </c>
    </row>
    <row r="13" spans="1:8" ht="135.75" thickBot="1">
      <c r="A13" s="13"/>
      <c r="B13" s="72"/>
      <c r="C13" s="16" t="s">
        <v>36</v>
      </c>
      <c r="D13" s="17"/>
      <c r="E13" s="17"/>
      <c r="F13" s="17"/>
      <c r="G13" s="17"/>
      <c r="H13" s="17"/>
    </row>
    <row r="14" spans="1:8" ht="45.75" thickBot="1">
      <c r="A14" s="13"/>
      <c r="B14" s="72"/>
      <c r="C14" s="16" t="s">
        <v>37</v>
      </c>
      <c r="D14" s="17"/>
      <c r="E14" s="17"/>
      <c r="F14" s="17"/>
      <c r="G14" s="17"/>
      <c r="H14" s="17"/>
    </row>
    <row r="15" spans="1:8" ht="150.75" thickBot="1">
      <c r="A15" s="13"/>
      <c r="B15" s="72"/>
      <c r="C15" s="16" t="s">
        <v>38</v>
      </c>
      <c r="D15" s="17"/>
      <c r="E15" s="17"/>
      <c r="F15" s="17"/>
      <c r="G15" s="17"/>
      <c r="H15" s="17"/>
    </row>
    <row r="16" spans="1:8" ht="45.75" thickBot="1">
      <c r="A16" s="13"/>
      <c r="B16" s="72"/>
      <c r="C16" s="16" t="s">
        <v>39</v>
      </c>
      <c r="D16" s="17"/>
      <c r="E16" s="17"/>
      <c r="F16" s="17"/>
      <c r="G16" s="17"/>
      <c r="H16" s="17"/>
    </row>
    <row r="17" spans="1:8" ht="60.75" thickBot="1">
      <c r="A17" s="14"/>
      <c r="B17" s="73"/>
      <c r="C17" s="16" t="s">
        <v>40</v>
      </c>
      <c r="D17" s="17"/>
      <c r="E17" s="17"/>
      <c r="F17" s="17"/>
      <c r="G17" s="17"/>
      <c r="H17" s="17"/>
    </row>
    <row r="18" spans="1:8" ht="90.75" thickBot="1">
      <c r="A18" s="19" t="s">
        <v>42</v>
      </c>
      <c r="B18" s="71" t="s">
        <v>41</v>
      </c>
      <c r="C18" s="16" t="s">
        <v>32</v>
      </c>
      <c r="D18" s="17" t="s">
        <v>48</v>
      </c>
      <c r="E18" s="16" t="s">
        <v>48</v>
      </c>
      <c r="F18" s="17" t="s">
        <v>49</v>
      </c>
      <c r="G18" s="17">
        <v>18.8</v>
      </c>
      <c r="H18" s="17">
        <v>18.8</v>
      </c>
    </row>
    <row r="19" spans="1:8" ht="165.75" thickBot="1">
      <c r="A19" s="20" t="s">
        <v>43</v>
      </c>
      <c r="B19" s="72"/>
      <c r="C19" s="16" t="s">
        <v>7</v>
      </c>
      <c r="D19" s="17" t="s">
        <v>48</v>
      </c>
      <c r="E19" s="16" t="s">
        <v>48</v>
      </c>
      <c r="F19" s="17" t="s">
        <v>49</v>
      </c>
      <c r="G19" s="17">
        <v>18.8</v>
      </c>
      <c r="H19" s="17">
        <v>18.8</v>
      </c>
    </row>
    <row r="20" spans="1:8" ht="195.75" thickBot="1">
      <c r="A20" s="20" t="s">
        <v>44</v>
      </c>
      <c r="B20" s="72"/>
      <c r="C20" s="16" t="s">
        <v>36</v>
      </c>
      <c r="D20" s="17"/>
      <c r="E20" s="17"/>
      <c r="F20" s="17"/>
      <c r="G20" s="17"/>
      <c r="H20" s="17"/>
    </row>
    <row r="21" spans="1:8" ht="90.75" thickBot="1">
      <c r="A21" s="20" t="s">
        <v>45</v>
      </c>
      <c r="B21" s="72"/>
      <c r="C21" s="16" t="s">
        <v>37</v>
      </c>
      <c r="D21" s="17"/>
      <c r="E21" s="17"/>
      <c r="F21" s="17"/>
      <c r="G21" s="17"/>
      <c r="H21" s="17"/>
    </row>
    <row r="22" spans="1:8" ht="150.75" thickBot="1">
      <c r="A22" s="20" t="s">
        <v>46</v>
      </c>
      <c r="B22" s="72"/>
      <c r="C22" s="16" t="s">
        <v>38</v>
      </c>
      <c r="D22" s="17"/>
      <c r="E22" s="17"/>
      <c r="F22" s="17"/>
      <c r="G22" s="17"/>
      <c r="H22" s="17"/>
    </row>
    <row r="23" spans="1:8" ht="45.75" thickBot="1">
      <c r="A23" s="20" t="s">
        <v>47</v>
      </c>
      <c r="B23" s="72"/>
      <c r="C23" s="16" t="s">
        <v>39</v>
      </c>
      <c r="D23" s="17"/>
      <c r="E23" s="17"/>
      <c r="F23" s="17"/>
      <c r="G23" s="17"/>
      <c r="H23" s="17"/>
    </row>
    <row r="24" spans="1:8" ht="60.75" thickBot="1">
      <c r="A24" s="14"/>
      <c r="B24" s="73"/>
      <c r="C24" s="16" t="s">
        <v>40</v>
      </c>
      <c r="D24" s="17"/>
      <c r="E24" s="17"/>
      <c r="F24" s="17"/>
      <c r="G24" s="17"/>
      <c r="H24" s="17"/>
    </row>
    <row r="25" spans="1:8" ht="195.75" thickBot="1">
      <c r="A25" s="19" t="s">
        <v>50</v>
      </c>
      <c r="B25" s="68"/>
      <c r="C25" s="16" t="s">
        <v>32</v>
      </c>
      <c r="D25" s="17" t="s">
        <v>52</v>
      </c>
      <c r="E25" s="17" t="s">
        <v>52</v>
      </c>
      <c r="F25" s="17" t="s">
        <v>49</v>
      </c>
      <c r="G25" s="17">
        <v>18.8</v>
      </c>
      <c r="H25" s="17">
        <v>18.8</v>
      </c>
    </row>
    <row r="26" spans="1:8" ht="90.75" thickBot="1">
      <c r="A26" s="20" t="s">
        <v>51</v>
      </c>
      <c r="B26" s="69"/>
      <c r="C26" s="16" t="s">
        <v>7</v>
      </c>
      <c r="D26" s="17" t="s">
        <v>52</v>
      </c>
      <c r="E26" s="17" t="s">
        <v>52</v>
      </c>
      <c r="F26" s="17" t="s">
        <v>49</v>
      </c>
      <c r="G26" s="17">
        <v>18.8</v>
      </c>
      <c r="H26" s="17">
        <v>18.8</v>
      </c>
    </row>
    <row r="27" spans="1:8" ht="135.75" thickBot="1">
      <c r="A27" s="13"/>
      <c r="B27" s="69"/>
      <c r="C27" s="16" t="s">
        <v>36</v>
      </c>
      <c r="D27" s="17"/>
      <c r="E27" s="17"/>
      <c r="F27" s="17"/>
      <c r="G27" s="17"/>
      <c r="H27" s="17"/>
    </row>
    <row r="28" spans="1:8" ht="45.75" thickBot="1">
      <c r="A28" s="13"/>
      <c r="B28" s="69"/>
      <c r="C28" s="16" t="s">
        <v>37</v>
      </c>
      <c r="D28" s="17"/>
      <c r="E28" s="17"/>
      <c r="F28" s="17"/>
      <c r="G28" s="17"/>
      <c r="H28" s="17"/>
    </row>
    <row r="29" spans="1:8" ht="150.75" thickBot="1">
      <c r="A29" s="13"/>
      <c r="B29" s="69"/>
      <c r="C29" s="16" t="s">
        <v>38</v>
      </c>
      <c r="D29" s="17"/>
      <c r="E29" s="17"/>
      <c r="F29" s="17"/>
      <c r="G29" s="17"/>
      <c r="H29" s="17"/>
    </row>
    <row r="30" spans="1:8" ht="45.75" thickBot="1">
      <c r="A30" s="13"/>
      <c r="B30" s="69"/>
      <c r="C30" s="16" t="s">
        <v>39</v>
      </c>
      <c r="D30" s="17"/>
      <c r="E30" s="17"/>
      <c r="F30" s="17"/>
      <c r="G30" s="17"/>
      <c r="H30" s="17"/>
    </row>
    <row r="31" spans="1:8">
      <c r="A31" s="13"/>
      <c r="B31" s="69"/>
      <c r="C31" s="74" t="s">
        <v>40</v>
      </c>
      <c r="D31" s="68"/>
      <c r="E31" s="68"/>
      <c r="F31" s="68"/>
      <c r="G31" s="68"/>
      <c r="H31" s="68"/>
    </row>
    <row r="32" spans="1:8">
      <c r="A32" s="13"/>
      <c r="B32" s="69"/>
      <c r="C32" s="75"/>
      <c r="D32" s="69"/>
      <c r="E32" s="69"/>
      <c r="F32" s="69"/>
      <c r="G32" s="69"/>
      <c r="H32" s="69"/>
    </row>
    <row r="33" spans="1:8">
      <c r="A33" s="13"/>
      <c r="B33" s="69"/>
      <c r="C33" s="75"/>
      <c r="D33" s="69"/>
      <c r="E33" s="69"/>
      <c r="F33" s="69"/>
      <c r="G33" s="69"/>
      <c r="H33" s="69"/>
    </row>
    <row r="34" spans="1:8" ht="15.75" thickBot="1">
      <c r="A34" s="14"/>
      <c r="B34" s="70"/>
      <c r="C34" s="76"/>
      <c r="D34" s="70"/>
      <c r="E34" s="70"/>
      <c r="F34" s="70"/>
      <c r="G34" s="70"/>
      <c r="H34" s="70"/>
    </row>
    <row r="35" spans="1:8" ht="330.75" thickBot="1">
      <c r="A35" s="19" t="s">
        <v>53</v>
      </c>
      <c r="B35" s="68"/>
      <c r="C35" s="16" t="s">
        <v>32</v>
      </c>
      <c r="D35" s="17">
        <v>21</v>
      </c>
      <c r="E35" s="16">
        <v>21</v>
      </c>
      <c r="F35" s="17">
        <v>0</v>
      </c>
      <c r="G35" s="17"/>
      <c r="H35" s="17"/>
    </row>
    <row r="36" spans="1:8" ht="105.75" thickBot="1">
      <c r="A36" s="19" t="s">
        <v>54</v>
      </c>
      <c r="B36" s="69"/>
      <c r="C36" s="16" t="s">
        <v>7</v>
      </c>
      <c r="D36" s="17">
        <v>21</v>
      </c>
      <c r="E36" s="16">
        <v>21</v>
      </c>
      <c r="F36" s="17">
        <v>0</v>
      </c>
      <c r="G36" s="17"/>
      <c r="H36" s="17"/>
    </row>
    <row r="37" spans="1:8" ht="135.75" thickBot="1">
      <c r="A37" s="13"/>
      <c r="B37" s="69"/>
      <c r="C37" s="16" t="s">
        <v>36</v>
      </c>
      <c r="D37" s="17"/>
      <c r="E37" s="17"/>
      <c r="F37" s="17"/>
      <c r="G37" s="17"/>
      <c r="H37" s="17"/>
    </row>
    <row r="38" spans="1:8" ht="45.75" thickBot="1">
      <c r="A38" s="13"/>
      <c r="B38" s="69"/>
      <c r="C38" s="16" t="s">
        <v>37</v>
      </c>
      <c r="D38" s="17"/>
      <c r="E38" s="17"/>
      <c r="F38" s="17"/>
      <c r="G38" s="17"/>
      <c r="H38" s="17"/>
    </row>
    <row r="39" spans="1:8" ht="150.75" thickBot="1">
      <c r="A39" s="13"/>
      <c r="B39" s="69"/>
      <c r="C39" s="16" t="s">
        <v>38</v>
      </c>
      <c r="D39" s="17"/>
      <c r="E39" s="17"/>
      <c r="F39" s="17"/>
      <c r="G39" s="17"/>
      <c r="H39" s="17"/>
    </row>
    <row r="40" spans="1:8" ht="45.75" thickBot="1">
      <c r="A40" s="13"/>
      <c r="B40" s="69"/>
      <c r="C40" s="16" t="s">
        <v>39</v>
      </c>
      <c r="D40" s="17"/>
      <c r="E40" s="17"/>
      <c r="F40" s="17"/>
      <c r="G40" s="17"/>
      <c r="H40" s="17"/>
    </row>
    <row r="41" spans="1:8" ht="29.25" customHeight="1">
      <c r="A41" s="13"/>
      <c r="B41" s="69"/>
      <c r="C41" s="74" t="s">
        <v>40</v>
      </c>
      <c r="D41" s="68"/>
      <c r="E41" s="68"/>
      <c r="F41" s="68"/>
      <c r="G41" s="68"/>
      <c r="H41" s="68"/>
    </row>
    <row r="42" spans="1:8">
      <c r="A42" s="13"/>
      <c r="B42" s="69"/>
      <c r="C42" s="75"/>
      <c r="D42" s="69"/>
      <c r="E42" s="69"/>
      <c r="F42" s="69"/>
      <c r="G42" s="69"/>
      <c r="H42" s="69"/>
    </row>
    <row r="43" spans="1:8" ht="15.75" thickBot="1">
      <c r="A43" s="14"/>
      <c r="B43" s="70"/>
      <c r="C43" s="76"/>
      <c r="D43" s="70"/>
      <c r="E43" s="70"/>
      <c r="F43" s="70"/>
      <c r="G43" s="70"/>
      <c r="H43" s="70"/>
    </row>
    <row r="44" spans="1:8" ht="315.75" thickBot="1">
      <c r="A44" s="19" t="s">
        <v>55</v>
      </c>
      <c r="B44" s="68"/>
      <c r="C44" s="16" t="s">
        <v>32</v>
      </c>
      <c r="D44" s="17">
        <v>44.8</v>
      </c>
      <c r="E44" s="16">
        <v>44.8</v>
      </c>
      <c r="F44" s="17">
        <v>0</v>
      </c>
      <c r="G44" s="17"/>
      <c r="H44" s="17"/>
    </row>
    <row r="45" spans="1:8" ht="135.75" thickBot="1">
      <c r="A45" s="19" t="s">
        <v>56</v>
      </c>
      <c r="B45" s="69"/>
      <c r="C45" s="16" t="s">
        <v>7</v>
      </c>
      <c r="D45" s="17">
        <v>44.8</v>
      </c>
      <c r="E45" s="16">
        <v>44.8</v>
      </c>
      <c r="F45" s="17">
        <v>0</v>
      </c>
      <c r="G45" s="17"/>
      <c r="H45" s="17"/>
    </row>
    <row r="46" spans="1:8" ht="195.75" thickBot="1">
      <c r="A46" s="19" t="s">
        <v>57</v>
      </c>
      <c r="B46" s="69"/>
      <c r="C46" s="16" t="s">
        <v>36</v>
      </c>
      <c r="D46" s="17"/>
      <c r="E46" s="17"/>
      <c r="F46" s="17"/>
      <c r="G46" s="17"/>
      <c r="H46" s="17"/>
    </row>
    <row r="47" spans="1:8" ht="90.75" thickBot="1">
      <c r="A47" s="19" t="s">
        <v>58</v>
      </c>
      <c r="B47" s="69"/>
      <c r="C47" s="16" t="s">
        <v>37</v>
      </c>
      <c r="D47" s="17"/>
      <c r="E47" s="17"/>
      <c r="F47" s="17"/>
      <c r="G47" s="17"/>
      <c r="H47" s="17"/>
    </row>
    <row r="48" spans="1:8" ht="150.75" thickBot="1">
      <c r="A48" s="13"/>
      <c r="B48" s="69"/>
      <c r="C48" s="16" t="s">
        <v>38</v>
      </c>
      <c r="D48" s="17"/>
      <c r="E48" s="17"/>
      <c r="F48" s="17"/>
      <c r="G48" s="17"/>
      <c r="H48" s="17"/>
    </row>
    <row r="49" spans="1:8" ht="45.75" thickBot="1">
      <c r="A49" s="13"/>
      <c r="B49" s="69"/>
      <c r="C49" s="16" t="s">
        <v>39</v>
      </c>
      <c r="D49" s="17"/>
      <c r="E49" s="17"/>
      <c r="F49" s="17"/>
      <c r="G49" s="17"/>
      <c r="H49" s="17"/>
    </row>
    <row r="50" spans="1:8" ht="60.75" thickBot="1">
      <c r="A50" s="14"/>
      <c r="B50" s="70"/>
      <c r="C50" s="16" t="s">
        <v>40</v>
      </c>
      <c r="D50" s="17"/>
      <c r="E50" s="17"/>
      <c r="F50" s="17"/>
      <c r="G50" s="17"/>
      <c r="H50" s="17"/>
    </row>
    <row r="51" spans="1:8" ht="60.75" thickBot="1">
      <c r="A51" s="19" t="s">
        <v>59</v>
      </c>
      <c r="B51" s="71" t="s">
        <v>41</v>
      </c>
      <c r="C51" s="16" t="s">
        <v>32</v>
      </c>
      <c r="D51" s="17" t="s">
        <v>64</v>
      </c>
      <c r="E51" s="17" t="s">
        <v>65</v>
      </c>
      <c r="F51" s="17" t="s">
        <v>66</v>
      </c>
      <c r="G51" s="17">
        <v>29.9</v>
      </c>
      <c r="H51" s="17">
        <v>30</v>
      </c>
    </row>
    <row r="52" spans="1:8" ht="60.75" thickBot="1">
      <c r="A52" s="19" t="s">
        <v>60</v>
      </c>
      <c r="B52" s="72"/>
      <c r="C52" s="16" t="s">
        <v>7</v>
      </c>
      <c r="D52" s="17" t="s">
        <v>64</v>
      </c>
      <c r="E52" s="17" t="s">
        <v>65</v>
      </c>
      <c r="F52" s="17" t="s">
        <v>66</v>
      </c>
      <c r="G52" s="17">
        <v>29.9</v>
      </c>
      <c r="H52" s="17">
        <v>30</v>
      </c>
    </row>
    <row r="53" spans="1:8" ht="165.75" thickBot="1">
      <c r="A53" s="19" t="s">
        <v>61</v>
      </c>
      <c r="B53" s="72"/>
      <c r="C53" s="16" t="s">
        <v>36</v>
      </c>
      <c r="D53" s="17"/>
      <c r="E53" s="17"/>
      <c r="F53" s="17"/>
      <c r="G53" s="17"/>
      <c r="H53" s="17"/>
    </row>
    <row r="54" spans="1:8" ht="210.75" thickBot="1">
      <c r="A54" s="19" t="s">
        <v>62</v>
      </c>
      <c r="B54" s="72"/>
      <c r="C54" s="16" t="s">
        <v>37</v>
      </c>
      <c r="D54" s="17"/>
      <c r="E54" s="17"/>
      <c r="F54" s="17"/>
      <c r="G54" s="17"/>
      <c r="H54" s="17"/>
    </row>
    <row r="55" spans="1:8" ht="195.75" thickBot="1">
      <c r="A55" s="19" t="s">
        <v>63</v>
      </c>
      <c r="B55" s="72"/>
      <c r="C55" s="16" t="s">
        <v>38</v>
      </c>
      <c r="D55" s="17"/>
      <c r="E55" s="17"/>
      <c r="F55" s="17"/>
      <c r="G55" s="17"/>
      <c r="H55" s="17"/>
    </row>
    <row r="56" spans="1:8" ht="45.75" thickBot="1">
      <c r="A56" s="13"/>
      <c r="B56" s="72"/>
      <c r="C56" s="16" t="s">
        <v>39</v>
      </c>
      <c r="D56" s="17"/>
      <c r="E56" s="17"/>
      <c r="F56" s="17"/>
      <c r="G56" s="17"/>
      <c r="H56" s="17"/>
    </row>
    <row r="57" spans="1:8" ht="60.75" thickBot="1">
      <c r="A57" s="14"/>
      <c r="B57" s="73"/>
      <c r="C57" s="16" t="s">
        <v>40</v>
      </c>
      <c r="D57" s="17"/>
      <c r="E57" s="17"/>
      <c r="F57" s="17"/>
      <c r="G57" s="17"/>
      <c r="H57" s="17"/>
    </row>
    <row r="58" spans="1:8" ht="189.75" thickBot="1">
      <c r="A58" s="19" t="s">
        <v>67</v>
      </c>
      <c r="B58" s="18" t="s">
        <v>71</v>
      </c>
      <c r="C58" s="16" t="s">
        <v>32</v>
      </c>
      <c r="D58" s="17" t="s">
        <v>73</v>
      </c>
      <c r="E58" s="17" t="s">
        <v>73</v>
      </c>
      <c r="F58" s="17">
        <v>0</v>
      </c>
      <c r="G58" s="17"/>
      <c r="H58" s="17"/>
    </row>
    <row r="59" spans="1:8" ht="409.6" thickBot="1">
      <c r="A59" s="19" t="s">
        <v>68</v>
      </c>
      <c r="B59" s="18" t="s">
        <v>72</v>
      </c>
      <c r="C59" s="16" t="s">
        <v>7</v>
      </c>
      <c r="D59" s="17" t="s">
        <v>73</v>
      </c>
      <c r="E59" s="17" t="s">
        <v>73</v>
      </c>
      <c r="F59" s="17">
        <v>0</v>
      </c>
      <c r="G59" s="17"/>
      <c r="H59" s="17"/>
    </row>
    <row r="60" spans="1:8" ht="135.75" thickBot="1">
      <c r="A60" s="19" t="s">
        <v>69</v>
      </c>
      <c r="B60" s="21"/>
      <c r="C60" s="16" t="s">
        <v>36</v>
      </c>
      <c r="D60" s="17"/>
      <c r="E60" s="17"/>
      <c r="F60" s="17"/>
      <c r="G60" s="17"/>
      <c r="H60" s="17"/>
    </row>
    <row r="61" spans="1:8" ht="300.75" thickBot="1">
      <c r="A61" s="19" t="s">
        <v>70</v>
      </c>
      <c r="B61" s="21"/>
      <c r="C61" s="16" t="s">
        <v>37</v>
      </c>
      <c r="D61" s="17"/>
      <c r="E61" s="17"/>
      <c r="F61" s="17"/>
      <c r="G61" s="17"/>
      <c r="H61" s="17"/>
    </row>
    <row r="62" spans="1:8" ht="150.75" thickBot="1">
      <c r="A62" s="13"/>
      <c r="B62" s="21"/>
      <c r="C62" s="16" t="s">
        <v>38</v>
      </c>
      <c r="D62" s="17"/>
      <c r="E62" s="17"/>
      <c r="F62" s="17"/>
      <c r="G62" s="17"/>
      <c r="H62" s="17"/>
    </row>
    <row r="63" spans="1:8" ht="45.75" thickBot="1">
      <c r="A63" s="13"/>
      <c r="B63" s="21"/>
      <c r="C63" s="16" t="s">
        <v>39</v>
      </c>
      <c r="D63" s="17"/>
      <c r="E63" s="17"/>
      <c r="F63" s="17"/>
      <c r="G63" s="17"/>
      <c r="H63" s="17"/>
    </row>
    <row r="64" spans="1:8" ht="60.75" thickBot="1">
      <c r="A64" s="14"/>
      <c r="B64" s="15"/>
      <c r="C64" s="16" t="s">
        <v>40</v>
      </c>
      <c r="D64" s="17"/>
      <c r="E64" s="17"/>
      <c r="F64" s="17"/>
      <c r="G64" s="17"/>
      <c r="H64" s="17"/>
    </row>
    <row r="65" spans="1:8" ht="111" thickBot="1">
      <c r="A65" s="19" t="s">
        <v>74</v>
      </c>
      <c r="B65" s="18" t="s">
        <v>4</v>
      </c>
      <c r="C65" s="16" t="s">
        <v>32</v>
      </c>
      <c r="D65" s="17" t="s">
        <v>80</v>
      </c>
      <c r="E65" s="17" t="s">
        <v>80</v>
      </c>
      <c r="F65" s="17" t="s">
        <v>81</v>
      </c>
      <c r="G65" s="17">
        <v>4.7</v>
      </c>
      <c r="H65" s="17">
        <v>4.7</v>
      </c>
    </row>
    <row r="66" spans="1:8" ht="205.5" thickBot="1">
      <c r="A66" s="19" t="s">
        <v>75</v>
      </c>
      <c r="B66" s="18" t="s">
        <v>79</v>
      </c>
      <c r="C66" s="16" t="s">
        <v>7</v>
      </c>
      <c r="D66" s="17" t="s">
        <v>80</v>
      </c>
      <c r="E66" s="17" t="s">
        <v>80</v>
      </c>
      <c r="F66" s="17" t="s">
        <v>81</v>
      </c>
      <c r="G66" s="17">
        <v>4.7</v>
      </c>
      <c r="H66" s="17">
        <v>4.7</v>
      </c>
    </row>
    <row r="67" spans="1:8" ht="240.75" thickBot="1">
      <c r="A67" s="19" t="s">
        <v>76</v>
      </c>
      <c r="B67" s="18" t="s">
        <v>72</v>
      </c>
      <c r="C67" s="16" t="s">
        <v>36</v>
      </c>
      <c r="D67" s="17"/>
      <c r="E67" s="17"/>
      <c r="F67" s="17"/>
      <c r="G67" s="17"/>
      <c r="H67" s="17"/>
    </row>
    <row r="68" spans="1:8" ht="105.75" thickBot="1">
      <c r="A68" s="19" t="s">
        <v>77</v>
      </c>
      <c r="B68" s="21"/>
      <c r="C68" s="16" t="s">
        <v>37</v>
      </c>
      <c r="D68" s="17"/>
      <c r="E68" s="17"/>
      <c r="F68" s="17"/>
      <c r="G68" s="17"/>
      <c r="H68" s="17"/>
    </row>
    <row r="69" spans="1:8" ht="150.75" thickBot="1">
      <c r="A69" s="19" t="s">
        <v>78</v>
      </c>
      <c r="B69" s="21"/>
      <c r="C69" s="16" t="s">
        <v>38</v>
      </c>
      <c r="D69" s="17"/>
      <c r="E69" s="17"/>
      <c r="F69" s="17"/>
      <c r="G69" s="17"/>
      <c r="H69" s="17"/>
    </row>
    <row r="70" spans="1:8" ht="45.75" thickBot="1">
      <c r="A70" s="13"/>
      <c r="B70" s="21"/>
      <c r="C70" s="16" t="s">
        <v>39</v>
      </c>
      <c r="D70" s="17"/>
      <c r="E70" s="17"/>
      <c r="F70" s="17"/>
      <c r="G70" s="17"/>
      <c r="H70" s="17"/>
    </row>
    <row r="71" spans="1:8" ht="60.75" thickBot="1">
      <c r="A71" s="14"/>
      <c r="B71" s="15"/>
      <c r="C71" s="16" t="s">
        <v>40</v>
      </c>
      <c r="D71" s="17"/>
      <c r="E71" s="17"/>
      <c r="F71" s="17"/>
      <c r="G71" s="17"/>
      <c r="H71" s="17"/>
    </row>
  </sheetData>
  <mergeCells count="25">
    <mergeCell ref="A1:A2"/>
    <mergeCell ref="B1:B2"/>
    <mergeCell ref="C1:C2"/>
    <mergeCell ref="B3:B9"/>
    <mergeCell ref="H41:H43"/>
    <mergeCell ref="H31:H34"/>
    <mergeCell ref="B10:C10"/>
    <mergeCell ref="D1:E1"/>
    <mergeCell ref="G1:H1"/>
    <mergeCell ref="B11:B17"/>
    <mergeCell ref="B18:B24"/>
    <mergeCell ref="B25:B34"/>
    <mergeCell ref="C31:C34"/>
    <mergeCell ref="B44:B50"/>
    <mergeCell ref="B51:B57"/>
    <mergeCell ref="E31:E34"/>
    <mergeCell ref="F31:F34"/>
    <mergeCell ref="G31:G34"/>
    <mergeCell ref="B35:B43"/>
    <mergeCell ref="C41:C43"/>
    <mergeCell ref="D41:D43"/>
    <mergeCell ref="E41:E43"/>
    <mergeCell ref="F41:F43"/>
    <mergeCell ref="G41:G43"/>
    <mergeCell ref="D31:D3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 Евгений Александрович</dc:creator>
  <cp:lastModifiedBy>Баталина Елена Ивановна</cp:lastModifiedBy>
  <cp:lastPrinted>2018-02-22T13:57:58Z</cp:lastPrinted>
  <dcterms:created xsi:type="dcterms:W3CDTF">2013-08-30T13:10:00Z</dcterms:created>
  <dcterms:modified xsi:type="dcterms:W3CDTF">2018-04-09T11:58:37Z</dcterms:modified>
</cp:coreProperties>
</file>