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2995" windowHeight="99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87" i="1"/>
  <c r="F186"/>
  <c r="J267"/>
  <c r="G265"/>
  <c r="E132"/>
  <c r="E107"/>
  <c r="E246" l="1"/>
  <c r="E236"/>
  <c r="E231"/>
  <c r="E46"/>
  <c r="E41"/>
  <c r="E21"/>
  <c r="E15"/>
  <c r="E16" s="1"/>
  <c r="P250" l="1"/>
  <c r="P60"/>
  <c r="E50" l="1"/>
  <c r="E51" s="1"/>
  <c r="P266" l="1"/>
  <c r="E263" l="1"/>
  <c r="E257"/>
  <c r="E255"/>
  <c r="G264" l="1"/>
  <c r="J189"/>
  <c r="P188" l="1"/>
  <c r="E181" l="1"/>
  <c r="E184" s="1"/>
  <c r="J185"/>
  <c r="J178"/>
  <c r="E177"/>
  <c r="J173"/>
  <c r="E172"/>
  <c r="J168"/>
  <c r="E167"/>
  <c r="J163"/>
  <c r="E162"/>
  <c r="J158"/>
  <c r="E157"/>
  <c r="J153"/>
  <c r="E152"/>
  <c r="J148"/>
  <c r="E147"/>
  <c r="J143"/>
  <c r="E142"/>
  <c r="J138"/>
  <c r="E137"/>
  <c r="J133"/>
  <c r="J128"/>
  <c r="E117"/>
  <c r="E121"/>
  <c r="J125"/>
  <c r="E123"/>
  <c r="E119"/>
  <c r="J82"/>
  <c r="J108"/>
  <c r="J101"/>
  <c r="E99"/>
  <c r="E100" s="1"/>
  <c r="J89"/>
  <c r="E87"/>
  <c r="E88" s="1"/>
  <c r="E80"/>
  <c r="E78"/>
  <c r="E124" l="1"/>
  <c r="E81"/>
  <c r="F90" s="1"/>
  <c r="E240"/>
  <c r="E241" s="1"/>
  <c r="J247"/>
  <c r="J242"/>
  <c r="J237"/>
  <c r="J232"/>
  <c r="P224"/>
  <c r="J221"/>
  <c r="E219"/>
  <c r="E220" s="1"/>
  <c r="J216"/>
  <c r="E214"/>
  <c r="E215" s="1"/>
  <c r="P208"/>
  <c r="J205"/>
  <c r="E201"/>
  <c r="E204" s="1"/>
  <c r="J198"/>
  <c r="E194"/>
  <c r="E197" s="1"/>
  <c r="J225" l="1"/>
  <c r="C190"/>
  <c r="F248"/>
  <c r="G249" s="1"/>
  <c r="F222"/>
  <c r="J251"/>
  <c r="J209"/>
  <c r="G223" l="1"/>
  <c r="C226" s="1"/>
  <c r="C252"/>
  <c r="F206"/>
  <c r="J57"/>
  <c r="E55"/>
  <c r="E56" s="1"/>
  <c r="J52"/>
  <c r="J47"/>
  <c r="J42"/>
  <c r="E35"/>
  <c r="E36" s="1"/>
  <c r="G207" l="1"/>
  <c r="C210" s="1"/>
  <c r="J32"/>
  <c r="J37"/>
  <c r="E30"/>
  <c r="E31" s="1"/>
  <c r="J27"/>
  <c r="E25" l="1"/>
  <c r="E26" s="1"/>
  <c r="J22"/>
  <c r="J17"/>
  <c r="J12"/>
  <c r="E10"/>
  <c r="E11" s="1"/>
  <c r="F58" l="1"/>
  <c r="G59" s="1"/>
  <c r="J61"/>
  <c r="C62" l="1"/>
  <c r="C268"/>
</calcChain>
</file>

<file path=xl/comments1.xml><?xml version="1.0" encoding="utf-8"?>
<comments xmlns="http://schemas.openxmlformats.org/spreadsheetml/2006/main">
  <authors>
    <author>Исяняева Эльмира Алеевна</author>
  </authors>
  <commentList>
    <comment ref="H2" authorId="0">
      <text>
        <r>
          <rPr>
            <b/>
            <sz val="9"/>
            <color indexed="81"/>
            <rFont val="Tahoma"/>
            <family val="2"/>
            <charset val="204"/>
          </rPr>
          <t>это что значит кол-во подпрограмм или мероприятий</t>
        </r>
      </text>
    </comment>
  </commentList>
</comments>
</file>

<file path=xl/sharedStrings.xml><?xml version="1.0" encoding="utf-8"?>
<sst xmlns="http://schemas.openxmlformats.org/spreadsheetml/2006/main" count="2581" uniqueCount="195">
  <si>
    <t>Расчет оценки эффективности реализации государственной программы Саратовской области "Развитие транспортной системы"</t>
  </si>
  <si>
    <t>№ п/п</t>
  </si>
  <si>
    <t>Степень соответствия запланированному уровню затрат п/п, гп</t>
  </si>
  <si>
    <t>Значение целевого показателя</t>
  </si>
  <si>
    <t xml:space="preserve">СДцпа(b)/п=(Цфп /п)/(Цпп/п)
или
Сдцпа (b)=(Цпп /п)/(Цфп/п)
(Цпп/п) (Цфп/п) </t>
  </si>
  <si>
    <t>Наименование подпрограммы, структурных элементов</t>
  </si>
  <si>
    <t>Степень достижения целевых показателей структурных элементов подпрограммы/целей ГП</t>
  </si>
  <si>
    <t>Степень выплонения структурных элементов п/п</t>
  </si>
  <si>
    <r>
      <t>ССузп/п= 
(∑</t>
    </r>
    <r>
      <rPr>
        <b/>
        <vertAlign val="superscript"/>
        <sz val="8"/>
        <rFont val="Times New Roman"/>
        <family val="1"/>
        <charset val="204"/>
      </rPr>
      <t>n</t>
    </r>
    <r>
      <rPr>
        <b/>
        <vertAlign val="subscript"/>
        <sz val="8"/>
        <rFont val="Times New Roman"/>
        <family val="1"/>
        <charset val="204"/>
      </rPr>
      <t xml:space="preserve">i=1 </t>
    </r>
    <r>
      <rPr>
        <b/>
        <sz val="8"/>
        <rFont val="Times New Roman"/>
        <family val="1"/>
        <charset val="204"/>
      </rPr>
      <t>(Рф</t>
    </r>
    <r>
      <rPr>
        <b/>
        <i/>
        <sz val="8"/>
        <rFont val="Times New Roman"/>
        <family val="1"/>
        <charset val="204"/>
      </rPr>
      <t>i</t>
    </r>
    <r>
      <rPr>
        <b/>
        <sz val="8"/>
        <rFont val="Times New Roman"/>
        <family val="1"/>
        <charset val="204"/>
      </rPr>
      <t>/Рп</t>
    </r>
    <r>
      <rPr>
        <b/>
        <i/>
        <sz val="8"/>
        <rFont val="Times New Roman"/>
        <family val="1"/>
        <charset val="204"/>
      </rPr>
      <t>i</t>
    </r>
    <r>
      <rPr>
        <b/>
        <sz val="8"/>
        <rFont val="Times New Roman"/>
        <family val="1"/>
        <charset val="204"/>
      </rPr>
      <t>))/n
или
ССузп/п= 
(1+∑</t>
    </r>
    <r>
      <rPr>
        <b/>
        <vertAlign val="superscript"/>
        <sz val="8"/>
        <rFont val="Times New Roman"/>
        <family val="1"/>
        <charset val="204"/>
      </rPr>
      <t>n-1</t>
    </r>
    <r>
      <rPr>
        <b/>
        <vertAlign val="subscript"/>
        <sz val="8"/>
        <rFont val="Times New Roman"/>
        <family val="1"/>
        <charset val="204"/>
      </rPr>
      <t>i=1 (</t>
    </r>
    <r>
      <rPr>
        <b/>
        <sz val="8"/>
        <rFont val="Times New Roman"/>
        <family val="1"/>
        <charset val="204"/>
      </rPr>
      <t>Рф</t>
    </r>
    <r>
      <rPr>
        <b/>
        <i/>
        <sz val="8"/>
        <rFont val="Times New Roman"/>
        <family val="1"/>
        <charset val="204"/>
      </rPr>
      <t>i</t>
    </r>
    <r>
      <rPr>
        <b/>
        <sz val="8"/>
        <rFont val="Times New Roman"/>
        <family val="1"/>
        <charset val="204"/>
      </rPr>
      <t>/Рп</t>
    </r>
    <r>
      <rPr>
        <b/>
        <i/>
        <sz val="8"/>
        <rFont val="Times New Roman"/>
        <family val="1"/>
        <charset val="204"/>
      </rPr>
      <t>i</t>
    </r>
    <r>
      <rPr>
        <b/>
        <sz val="8"/>
        <rFont val="Times New Roman"/>
        <family val="1"/>
        <charset val="204"/>
      </rPr>
      <t>))/n или(2+∑n-1i=2 (Рфi/Рпi)</t>
    </r>
  </si>
  <si>
    <r>
      <t xml:space="preserve">СДцп пч  п/n= ∑A=s=1  CДцпs пч  </t>
    </r>
    <r>
      <rPr>
        <sz val="7"/>
        <rFont val="Times New Roman"/>
        <family val="1"/>
        <charset val="204"/>
      </rPr>
      <t xml:space="preserve">п/п </t>
    </r>
    <r>
      <rPr>
        <sz val="8"/>
        <rFont val="Times New Roman"/>
        <family val="1"/>
        <charset val="204"/>
      </rPr>
      <t>/</t>
    </r>
    <r>
      <rPr>
        <b/>
        <sz val="8"/>
        <rFont val="Times New Roman"/>
        <family val="1"/>
        <charset val="204"/>
      </rPr>
      <t>А</t>
    </r>
    <r>
      <rPr>
        <sz val="8"/>
        <rFont val="Times New Roman"/>
        <family val="1"/>
        <charset val="204"/>
      </rPr>
      <t>/СДцпz проц п/n= ∑в=s=1  CДцпb /</t>
    </r>
    <r>
      <rPr>
        <b/>
        <sz val="8"/>
        <rFont val="Times New Roman"/>
        <family val="1"/>
        <charset val="204"/>
      </rPr>
      <t xml:space="preserve">B, где А - </t>
    </r>
    <r>
      <rPr>
        <sz val="8"/>
        <rFont val="Times New Roman"/>
        <family val="1"/>
        <charset val="204"/>
      </rPr>
      <t xml:space="preserve">количество проектов, B - количество мероприятий п/п
</t>
    </r>
  </si>
  <si>
    <t xml:space="preserve">СД цп п/п = k1* СДцп пч п/п+
К2* СДцпz процч п/п (для п/п)
СДцг/г=(∑_(q=1)^n▒〖CДцqг/п〗)/n (для целей гп)
СД цпг/п=(∑_(t=1)^N▒СДцпп/пt)/N
</t>
  </si>
  <si>
    <t>Количество ожидаемых результатов структурных элементов</t>
  </si>
  <si>
    <t xml:space="preserve">степень выполнения СВсэп/п=
Ксэф/Ксэп
</t>
  </si>
  <si>
    <t>ОБ</t>
  </si>
  <si>
    <t>ФБ</t>
  </si>
  <si>
    <t>МБ</t>
  </si>
  <si>
    <t>Внб</t>
  </si>
  <si>
    <t>ГВнбФ и (или) иные безвозмездные поступления целевой направленности</t>
  </si>
  <si>
    <t>План (Цп)</t>
  </si>
  <si>
    <t>Факт (Цф)</t>
  </si>
  <si>
    <t>предусмотренных</t>
  </si>
  <si>
    <t>выполненных</t>
  </si>
  <si>
    <t>Рф (факт.расх.) / 
Рп (бюдж.ассигн. предусм.в ЗСО ред.11.12.2019</t>
  </si>
  <si>
    <t>Рф (факт.расх.) / 
Рп (бюдж.ассигн. предусм.в ЗСО ред.11.12.2019)</t>
  </si>
  <si>
    <t>Рф (факт.расх.) / 
Рп (план.расх. предусм.в действующ.ред. ГП)</t>
  </si>
  <si>
    <t xml:space="preserve">Рф/ 
Рп </t>
  </si>
  <si>
    <t xml:space="preserve">Подпрограмма 1 «Модернизация и развитие транспортного комплекса Саратовской области» </t>
  </si>
  <si>
    <t>Мероприятие 1.1 «Строительство аэропортового комплекса "Центральный" г. Саратов»</t>
  </si>
  <si>
    <t>х</t>
  </si>
  <si>
    <t>1.1. Количество пассажиров, перевозимых по территории Саратовской области всеми видами пассажирского транспорта, млн. чел.</t>
  </si>
  <si>
    <t>Степень достижения целевых показателей мероприятия 1.1 
где n – кол-во цп регионального проекта</t>
  </si>
  <si>
    <t>Степень выполнения ожидаемых результатов мероприятия 1.1 СВсэп/п</t>
  </si>
  <si>
    <t>1.2. Количество рейсов, выполняемых по субсидируемым социально оринентированным маршрутам речного транспорта, осуществляющим перевозки пассажиров, единиц</t>
  </si>
  <si>
    <t>Мероприятие 1.2 "Обеспечение перевозок пассажиров речным транспортом"</t>
  </si>
  <si>
    <t>Мероприятие 1.3 "Обеспечение перевозок пассажиров автомобильным транспортом"</t>
  </si>
  <si>
    <t>1.3. Количество рейсов, выполняемых по субсидируемым социально ориентированным маршрутам автомобильного транспорта, осуществляющим перевозки пассажиров, единиц</t>
  </si>
  <si>
    <t>Степень достижения целевых показателей мероприятия 1.2 
где n – кол-во цп регионального проекта</t>
  </si>
  <si>
    <t>Степень выполнения ожидаемых результатов мероприятия 1.2 СВсэп/п</t>
  </si>
  <si>
    <t>Мероприятие 1.4 "Обеспечение перевозок пассажиров железнодорожным транспортом"</t>
  </si>
  <si>
    <t>1.4. Количество рейсов, выполняемых по субсидируемым социально ориентированным маршрутам железнодорожного транспорта, осуществляющим перевозки пассажиров, единиц</t>
  </si>
  <si>
    <t>Степень достижения целевых показателей мероприятия 1.3 
где n – кол-во цп регионального проекта</t>
  </si>
  <si>
    <t>Степень выполнения ожидаемых результатов мероприятия 1.3 СВсэп/п</t>
  </si>
  <si>
    <t>Степень достижения целевых показателей мероприятия 1.4 
где n – кол-во цп регионального проекта</t>
  </si>
  <si>
    <t>Степень выполнения ожидаемых результатов мероприятия 1.4 СВсэп/п</t>
  </si>
  <si>
    <t>Мероприятие 1.5 "Обеспечение организации транспортного обслуживания населения на территории области"</t>
  </si>
  <si>
    <t>Степень достижения целевых показателей мероприятия 1.5 
где n – кол-во цп регионального проекта</t>
  </si>
  <si>
    <t>Степень выполнения ожидаемых результатов мероприятия 1.5 СВсэп/п</t>
  </si>
  <si>
    <t>Мероприятие 1.6 "Модернизация и техническое обеспечение функционирования информационно-технологической инфраструктуры министерства транспорта и дорожного хозяйства области"</t>
  </si>
  <si>
    <t>1.6. Уровень технической обеспеченности информационных систем и оборудования министерства транспорта и дорожного хозяйства области, %</t>
  </si>
  <si>
    <t>Степень достижения целевых показателей мероприятия 1.6 
где n – кол-во цп регионального проекта</t>
  </si>
  <si>
    <t>Степень выполнения ожидаемых результатов мероприятия 1.6 СВсэп/п</t>
  </si>
  <si>
    <t>Мероприятие 1.7 "Приобретение автотранспортными организациями и предприятиями области всех форм собственности пассажирского подвижного состава"</t>
  </si>
  <si>
    <t>1.5. Количество приобретаемых пассажирских автотранспортных средств организациями и предприятиями области, единиц</t>
  </si>
  <si>
    <t>Степень достижения целевых показателей мероприятия 1.7 
где n – кол-во цп регионального проекта</t>
  </si>
  <si>
    <t>Степень выполнения ожидаемых результатов мероприятия 1.7 СВсэп/п</t>
  </si>
  <si>
    <t>Мероприятие 1.8 "Увеличение уставных фондов государственных унитарных предприятий области"</t>
  </si>
  <si>
    <t>1.7. Проведение пусконаладочных работ систем водоснабжения и водоотведения аэропортового комплекса "Гагарин", ед.</t>
  </si>
  <si>
    <t>Степень достижения целевых показателей мероприятия 1.8 
где n – кол-во цп регионального проекта</t>
  </si>
  <si>
    <t>Степень выполнения ожидаемых результатов мероприятия 1.8 СВсэп/п</t>
  </si>
  <si>
    <t>Мероприятие 1.9 "Обеспечение доступности воздушных перевозок пассажиров"</t>
  </si>
  <si>
    <t>1.8. Количество рейсов, выполняемых по субсидируемым маршрутам воздушного транспорта, осуществляющим перевозки пассажиров, единиц</t>
  </si>
  <si>
    <t>Степень достижения целевых показателей мероприятия 1.9
где n – кол-во цп регионального проекта</t>
  </si>
  <si>
    <t>Степень выполнения ожидаемых результатов мероприятия 1.9 СВсэп/п</t>
  </si>
  <si>
    <t>Мероприятие 1.10 "Обновление наземного электрического транспорта для обеспечения организации транспортного обслуживания населения области"</t>
  </si>
  <si>
    <t>Степень достижения целевых показателей процессной части</t>
  </si>
  <si>
    <t>Степень соответствия запланированному уровню затрат (Ссузп/п) (гр16)</t>
  </si>
  <si>
    <t>Степень выполнения структурных элементов п/п 1 Свсэп/п (гр10)</t>
  </si>
  <si>
    <t>Эффективность реализации п/п1
0,5*СДцпп/п1+0,3*ССузп/п1+0,2*СВсэп/п1 или 0,5*СДцпп/п+05*СВсэп/п</t>
  </si>
  <si>
    <t>Степень достижения целевых показателей мероприятия 1.10
где n – кол-во цп регионального проекта</t>
  </si>
  <si>
    <t>Степень выполнения ожидаемых результатов мероприятия 1.10 СВсэп/п</t>
  </si>
  <si>
    <t>Степень достижения целевых показателей подпрограммы п/п 1 (гр.7)</t>
  </si>
  <si>
    <t xml:space="preserve">Подпрограмма 3 «Повышение безопасности дорожного движения в Саратовской области» </t>
  </si>
  <si>
    <t>Мероприятие 3.1 «Обеспечение функционирования автоматической системы фотовидеофиксации нарушений правил дорожного движения на территории Саратовской области»</t>
  </si>
  <si>
    <t>3.1. Количество выносимых постановлений об административных правонарушениях, выявленных при помощи автоматизированной системы фотовидеофиксации нарушений правил дорожного движения, тыс. шт.</t>
  </si>
  <si>
    <t>3.2. Снижение количества лиц, погибших в результате дорожно-транспортных происшествий, чел.</t>
  </si>
  <si>
    <t>Мероприятие 3.2 «Комплексное развитие автоматизированных систем фиксации нарушений правил дорожного движения на территории Саратовской области</t>
  </si>
  <si>
    <t>Степень достижения целевых показателей мероприятия 3.2 
где n – кол-во цп регионального проекта</t>
  </si>
  <si>
    <t>Степень выполнения ожидаемых результатов мероприятия 3.2 СВсэп/п</t>
  </si>
  <si>
    <t>Степень выполнения ожидаемых результатов мероприятия 3.1 СВсэп/п</t>
  </si>
  <si>
    <t>Степень достижения целевых показателей мероприятия 3.1 
где n – кол-во цп регионального проекта</t>
  </si>
  <si>
    <t xml:space="preserve">Подпрограмма 4 «Внедрение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Саратовской области» </t>
  </si>
  <si>
    <t>Мероприятие 4.1 «Обеспечение функционирования автоматической системы фотовидеофиксации нарушений правил дорожного движения на территории Саратовской области»</t>
  </si>
  <si>
    <t>4.1. Сокращение времени прибытия служб экстренного реагирования на территории Саратовской области, оборудованных системой ГЛОНАСС к месту происшествия, мин.</t>
  </si>
  <si>
    <t>Степень достижения целевых показателей мероприятия 4.1 
где n – кол-во цп регионального проекта</t>
  </si>
  <si>
    <t>Степень выполнения ожидаемых результатов мероприятия 4.1 СВсэп/п</t>
  </si>
  <si>
    <t>Мероприятие 4.2 «Проектирование и оснащение регионального навигационно-информационного центра Саратовской области»</t>
  </si>
  <si>
    <t>Степень достижения целевых показателей мероприятия 4.2 
где n – кол-во цп регионального проекта</t>
  </si>
  <si>
    <t>Степень выполнения ожидаемых результатов мероприятия 4.2 СВсэп/п</t>
  </si>
  <si>
    <t xml:space="preserve">Подпрограмма 5 «Развитие рынка газового моторного топлива в Саратовской области» </t>
  </si>
  <si>
    <t>Мероприятие 5.1 «Приобретение пассажирского автомобильного транспорта, работающего на газомоторном топливе»</t>
  </si>
  <si>
    <t>5.1. Доля пассажирских автотранспортных средств, использующих компримированный природный газ в качестве газомоторного топлива, %</t>
  </si>
  <si>
    <t>5.2. Количество газозаправочных станций, реализующих в качестве топлива компримированный природный газ, штук</t>
  </si>
  <si>
    <t>Степень достижения целевых показателей мероприятия 5.1 
где n – кол-во цп регионального проекта</t>
  </si>
  <si>
    <t>Степень выполнения ожидаемых результатов мероприятия 5.1 СВсэп/п</t>
  </si>
  <si>
    <t>Степень достижения целевых показателей мероприятия 5.2 
где n – кол-во цп регионального проекта</t>
  </si>
  <si>
    <t>Степень выполнения ожидаемых результатов мероприятия 5.2 СВсэп/п</t>
  </si>
  <si>
    <t>Мероприятие 5.2 «Реализация мероприятий по развитию рынка газомоторного топлива»</t>
  </si>
  <si>
    <t>Мероприятие 5.3 «Перевод коммунальной техники на газомоторное топливо»</t>
  </si>
  <si>
    <t>5.3. Доля коммунальной техники, переведенной на газомоторное топливо, %</t>
  </si>
  <si>
    <t>Степень достижения целевых показателей мероприятия 5.3 
где n – кол-во цп регионального проекта</t>
  </si>
  <si>
    <t>Степень выполнения ожидаемых результатов мероприятия 5.3 СВсэп/п</t>
  </si>
  <si>
    <t>Мероприятие 5.4 «Перевод пассажирского автомобильного транспорта на газомоторное топливо»</t>
  </si>
  <si>
    <t>5.4. Количество автотранспортных средств, переведенных на газомоторное топливо, штук</t>
  </si>
  <si>
    <t>Степень достижения целевых показателей мероприятия 5.4 
где n – кол-во цп регионального проекта</t>
  </si>
  <si>
    <t>Степень выполнения ожидаемых результатов мероприятия 5.4 СВсэп/п</t>
  </si>
  <si>
    <t>Подпрограмма 2 «Развитие и обеспечение сохранности сети автомобильных дорог Саратовской области»</t>
  </si>
  <si>
    <t>Региональный проект 2.1 в целях выполнения задач федерального проекта «Дорожная сеть»</t>
  </si>
  <si>
    <t>2. Доля протяженности автомобильных дорог общего пользования регионального или межмуниципального значения, соответствующая нормативным требованиям к транспортно-эксплуатационному состоянию, %</t>
  </si>
  <si>
    <t>2.1. Доля протяженности дорожной сети городской агломерации, соответствующая нормативным требованиям к их транспортно-эксплуатационному состоянию, %</t>
  </si>
  <si>
    <t>2.2. Количество мест концентрации дорожно-транспортных происшествий (аварийно-опасных участков) на дорожной сети Саратовской области, %</t>
  </si>
  <si>
    <t>2.3. Доля автомобильных дорог регионального и межмуниципального значения, работающих в режиме перегрузки, %</t>
  </si>
  <si>
    <t>2.5. Объемы ввода в эксплуатацию после строительства и реконструкции автомобильных дорог общего пользования регионального, межмуниципального и местного значения, км</t>
  </si>
  <si>
    <t>2.6. Прирост протяженности сети автомобильных дорог общего пользования регионального, межмуниципального и местного значения на территории Саратовской области в результате строительства новых автомобильных дорог, км</t>
  </si>
  <si>
    <t>2.7. Прирост протяженности сети автомобильных дорог общего пользования регионального, межмуниципального и местного значения на территории Саратовской области, соответствующих нормативным требованиям к транспортно-эксплуатационным показателям, в результате реконструкции автомобильных дорог, км</t>
  </si>
  <si>
    <t xml:space="preserve">2.9. Прирост протяженности автомобильных дорог общего пользования регионального, межмуниципального и местного значения на территории Саратовской области, соответствующих нормативным требованиям к транспортно-эксплуатационным показателям, 
в результате капитального ремонта и ремонта автомобильных дорог, км
</t>
  </si>
  <si>
    <t>2.14. Доля протяженности автомобильных дорог общего пользования регионального или межмуниципального, а также местного значения, соответствующих нормативным требованиям к транспортно-эксплуатационным показателям, %</t>
  </si>
  <si>
    <t>Степень достижения целевых показателей регионального проекта 2.1 
где n – кол-во цп регионального проекта</t>
  </si>
  <si>
    <t>Степень выполнения ожидаемых результатов регионального проекта 2.1 СВсэп/п</t>
  </si>
  <si>
    <t>Региональный проект 2.2 в целях выполнения задач федерального проекта «Общесистемные меры развития дорожного хозяйства»</t>
  </si>
  <si>
    <t>2.4. Количество размещенных автоматических пунктов весогабаритного контроля транспортных средств на автомобильных дорогах регионального или межмуниципального значения (нарастающим итогом), единиц</t>
  </si>
  <si>
    <t>Степень достижения целевых показателей проектной части</t>
  </si>
  <si>
    <t xml:space="preserve">Мероприятие 2.1 «Строительство и реконструкция автомобильных дорог общего пользования регионального и межмуниципального значения, мостов и мостовых переходов, находящихся в государственной собственности области, за счет средств областного дорожного фонда»
</t>
  </si>
  <si>
    <t>2.8. Объем ввода в эксплуатацию после строительства и реконструкции мостов и мостовых переходов, пог.м</t>
  </si>
  <si>
    <t>Степень достижения целевых показателей регионального проекта 2.2
где n – кол-во цп регионального проекта</t>
  </si>
  <si>
    <t>Степень выполнения ожидаемых результатов регионального проекта 2.2 СВсэп/п</t>
  </si>
  <si>
    <t>Степень достижения целевых показателей мероприятия 2.1 
где n – кол-во цп регионального проекта</t>
  </si>
  <si>
    <t>Степень выполнения ожидаемых результатов мероприятия 2.1 СВсэп/п</t>
  </si>
  <si>
    <t>Мероприятие 2.2 «Капитальный ремонт, ремонт и содержание автомобильных дорог общего пользования регионального и межмуниципального значения, мостов и иных искусственных сооружений на них, находящихся в государственной собственности области, за счет средств областного дорожного фонда»</t>
  </si>
  <si>
    <t>2.9. Прирост протяженности автомобильных дорог общего пользования регионального, межмуниципального и местного значения на территории Саратовской области, соответствующих нормативным требованиям к транспортно-эксплуатационным показателям в результате капитального ремонта и ремонта автомобильных дорог, км</t>
  </si>
  <si>
    <t>2.10. Протяженность отремонтированных мостов, пог.м</t>
  </si>
  <si>
    <t>Мероприятие 2.3 «Обеспечение организации использования автомобильных дорог и осуществления дорожной деятельности за счет средств областного дорожного фонда»</t>
  </si>
  <si>
    <t>Степень достижения целевых показателей мероприятия 2.2 
где n – кол-во цп регионального проекта</t>
  </si>
  <si>
    <t>Степень выполнения ожидаемых результатов мероприятия 2.2 СВсэп/п</t>
  </si>
  <si>
    <t>Степень достижения целевых показателей мнроприятия 2.3 
где n – кол-во цп регионального проекта</t>
  </si>
  <si>
    <t>Степень выполнения ожидаемых результатов мероприятия 2.3 СВсэп/п</t>
  </si>
  <si>
    <t>Мероприятие 2.4 «Приобретение дорожной эксплуатационно-строительной техники и другого имущества, необходимого для строительства, реконструкции, капитального ремонта, ремонта и содержания автомобильных дорог общего пользования рнгионального или межмуниципального значения за счет средств областного дорожного фонда»</t>
  </si>
  <si>
    <t>Степень достижения целевых показателей мероприятия 2.4 
где n – кол-во цп регионального проекта</t>
  </si>
  <si>
    <t>Степень выполнения ожидаемых результатов мероприятия 2.4 СВсэп/п</t>
  </si>
  <si>
    <t>Мероприятие 2.5 "Обеспечение капитального ремонта,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фонда»</t>
  </si>
  <si>
    <t>2.11. Протяженность автомобильных дорог общего пользования местного значения на территории муниципальных районов области, км</t>
  </si>
  <si>
    <t>Степень достижения целевых показателей мероприятия 2.5 
где n – кол-во цп регионального проекта</t>
  </si>
  <si>
    <t>Степень выполнения ожидаемых результатов мероприятия 2.5 СВсэп/п</t>
  </si>
  <si>
    <t>Мероприятие 2.6 "Обеспечение прироста протяженности сети автомобильных дорог общего пользования местного значения, соответствующих нормативным требованиям, за счет средств областного дорожного фонда"</t>
  </si>
  <si>
    <t>2.9. Прирост протяженности сети автомобильных дорог общего пользования регионального, межмуниципального и местного значения на территории Саратовской области,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дорог, км</t>
  </si>
  <si>
    <t>Степень достижения целевых показателей мероприятия 2.6 
где n – кол-во цп регионального проекта</t>
  </si>
  <si>
    <t>Степень выполнения ожидаемых результатов мероприятия 2.6 СВсэп/п</t>
  </si>
  <si>
    <t>Мероприятие 2.7 "Достижение целевых показателей, предусматривающих развитие и увеличение пропускной способности сети автомобильных дорог общего пользования местного значения, за счет средств областного дорожного фонда"</t>
  </si>
  <si>
    <t>Степень достижения целевых показателей мероприятия 2.7 
где n – кол-во цп регионального проекта</t>
  </si>
  <si>
    <t>Степень выполнения ожидаемых результатов мероприятия 2.7 СВсэп/п</t>
  </si>
  <si>
    <t>Мероприятие 2.8 "Обеспечение капитального ремонта, ремонта и содержания автомобильных дорог общего пользования местного значения городских округов области, за счет средств областного дорожного фонда"</t>
  </si>
  <si>
    <t xml:space="preserve">2.12. Протяженность автомобильных дорог общего пользования местного значения городских округов области, км </t>
  </si>
  <si>
    <t>Степень достижения целевых показателей мероприятия 2.8 
где n – кол-во цп регионального проекта</t>
  </si>
  <si>
    <t>Степень выполнения ожидаемых результатов мероприятия 2.8 СВсэп/п</t>
  </si>
  <si>
    <t>Мероприятие 2.9 "Приобретение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фонда"</t>
  </si>
  <si>
    <t>Степень достижения целевых показателей мероприятия 2.9 
где n – кол-во цп регионального проекта</t>
  </si>
  <si>
    <t>Степень выполнения ожидаемых результатов мероприятия 2.9 СВсэп/п</t>
  </si>
  <si>
    <t>Мероприятие 2.10 "Обеспечение капитального ремонта, ремонта и содержания автомобильных дорог общего пользования местного значения городских поселений области за счет средств областного дорожного фонда"</t>
  </si>
  <si>
    <t>2.13. Протяженность автомобильных дорог общего пользования местного значения городских поселений области, км</t>
  </si>
  <si>
    <t>Степень достижения целевых показателей мероприятия 2.10 
где n – кол-во цп регионального проекта</t>
  </si>
  <si>
    <t>Степень выполнения ожидаемых результатов мероприятия 2.10 СВсэп/п</t>
  </si>
  <si>
    <t>Мероприятие 2.11 "Приведение в нормативное состояние автомобильных дорог общего пользования местного значения городских поселений области, соединяющих объекты туристской инфраструктуры, расположенные в Саратовской области, с автомобильными дорогами общего пользования федерального и регионального значения, за счет средств областного дорожного фонда"</t>
  </si>
  <si>
    <t>Степень достижения целевых показателей мероприятия 2.11 
где n – кол-во цп регионального проекта</t>
  </si>
  <si>
    <t>Степень выполнения ожидаемых результатов мероприятия 2.11 СВсэп/п</t>
  </si>
  <si>
    <t>Мероприятие 2.12 "Обеспечение прироста протяженности сети автомобильных дорог общего пользования местного значения городских поселений области, соответствующих нормативным требованиям, за счет средств областного дорожного фонда"</t>
  </si>
  <si>
    <t>Степень достижения целевых показателей мероприятия 2.12 
где n – кол-во цп регионального проекта</t>
  </si>
  <si>
    <t>Степень выполнения ожидаемых результатов мероприятия 2.12 СВсэп/п</t>
  </si>
  <si>
    <t>Мероприятие 2.13 "Решение неотложных задач по приведению в нормативное состояние автомобильных дорог местного значения за счет средств областного дорожного фонда"</t>
  </si>
  <si>
    <t>Степень достижения целевых показателей мероприятия 2.13 
где n – кол-во цп регионального проекта</t>
  </si>
  <si>
    <t>Степень выполнения ожидаемых результатов мероприятия 2.13 СВсэп/п</t>
  </si>
  <si>
    <t>Мероприятие 2.14 "Решение неотложных задач по приведению в нормативное состояние автомобильных дорог местного значениягородских поселений области за счет средств областного дорожного фонда"</t>
  </si>
  <si>
    <t>Степень достижения целевых показателей мероприятия 2.14 
где n – кол-во цп регионального проекта</t>
  </si>
  <si>
    <t>Степень выполнения ожидаемых результатов мероприятия 2.14 СВсэп/п</t>
  </si>
  <si>
    <t>Мероприятие 2.15 "Достижение целевых показателей, предусматривающих приведение в нормативное состояние, развитие и увеличение пропускной способности сети автомобильных дорог общего пользования местного значения за счет средств областного дорожного фонда"</t>
  </si>
  <si>
    <t>Степень достижения целевых показателей подпрограммы</t>
  </si>
  <si>
    <t>Степень достижения целевых показателей мероприятия 2.15
где n – кол-во цп регионального проекта</t>
  </si>
  <si>
    <t>Степень выполнения ожидаемых результатов мероприятия 2.15 СВсэп/п</t>
  </si>
  <si>
    <t>Степень выполнения структурных элементов п/п 2 Свсэп/п (гр10)</t>
  </si>
  <si>
    <t>Эффективность реализации п/п 2
0,5*СДцпп/п1+0,3*ССузп/п1+0,2*СВсэп/п1 или 0,5*СДцпп/п+05*СВсэп/п (в случае отсутствия финансирования)</t>
  </si>
  <si>
    <t>Оценка госпрограммы</t>
  </si>
  <si>
    <t>Степень достижения целей г/п               СДцг/п  (гр7)</t>
  </si>
  <si>
    <t xml:space="preserve">Степень достижения целевых показателей структурных элементов г/п   </t>
  </si>
  <si>
    <t>Степень соответствия запланированному уровню затрат (гп16)</t>
  </si>
  <si>
    <t xml:space="preserve">Степень выполнения структурных элементов г/п </t>
  </si>
  <si>
    <t>Эффективность реализации госпрограммы
Оэг/п=0,3*СДцгп+0,3*СДцпп/п+0,2*Ссузг/п+0,2*Свсэгп</t>
  </si>
  <si>
    <t>Степень выполнения структурных элементов п/п 5 Свсэп/п (гр10)</t>
  </si>
  <si>
    <t>Эффективность реализации п/п5
0,5*СДцпп/п1+0,3*ССузп/п1+0,2*СВсэп/п1 или 0,5*СДцпп/п+05*СВсэп/п</t>
  </si>
  <si>
    <t>3. Сокращение социального риска (число лиц, погибших в дорожно-транспортных происшествиях, на 100 тыс. населения), единиц</t>
  </si>
  <si>
    <t>1. Увеличение объемов транспортных услуг (ежегодно), млн.рублей</t>
  </si>
  <si>
    <t>4. Доля всех видов транспортных средств, осуществляющих перевозки пассажиров на территории области, подключенных к региональному навигационно-информационному центру Саратовской области, (ежегодно), %</t>
  </si>
  <si>
    <t>5. Объем реализации природного газа в качестве моторного топлива (ежегодно), тыс.куб.м/год</t>
  </si>
  <si>
    <t>(средняя)</t>
  </si>
  <si>
    <t>(высокая)</t>
  </si>
  <si>
    <t>(удовлетворительная)</t>
  </si>
  <si>
    <t>средняя</t>
  </si>
  <si>
    <t>в расчете участвует целевой показатель государственной программы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</si>
</sst>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3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b/>
      <vertAlign val="subscript"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4862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CC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2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64" fontId="12" fillId="0" borderId="9" xfId="0" applyNumberFormat="1" applyFont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165" fontId="14" fillId="5" borderId="9" xfId="0" applyNumberFormat="1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top" wrapText="1"/>
    </xf>
    <xf numFmtId="2" fontId="8" fillId="6" borderId="9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4" fillId="5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12" fillId="5" borderId="9" xfId="0" applyFont="1" applyFill="1" applyBorder="1" applyAlignment="1">
      <alignment horizontal="center" wrapText="1"/>
    </xf>
    <xf numFmtId="165" fontId="14" fillId="0" borderId="9" xfId="0" applyNumberFormat="1" applyFont="1" applyFill="1" applyBorder="1" applyAlignment="1">
      <alignment horizontal="center" wrapText="1"/>
    </xf>
    <xf numFmtId="165" fontId="14" fillId="0" borderId="4" xfId="0" applyNumberFormat="1" applyFont="1" applyFill="1" applyBorder="1" applyAlignment="1">
      <alignment horizontal="center" wrapText="1"/>
    </xf>
    <xf numFmtId="0" fontId="14" fillId="5" borderId="9" xfId="0" applyFont="1" applyFill="1" applyBorder="1" applyAlignment="1">
      <alignment horizontal="center" wrapText="1"/>
    </xf>
    <xf numFmtId="165" fontId="14" fillId="5" borderId="9" xfId="0" applyNumberFormat="1" applyFont="1" applyFill="1" applyBorder="1" applyAlignment="1">
      <alignment horizontal="center" wrapText="1"/>
    </xf>
    <xf numFmtId="0" fontId="16" fillId="5" borderId="9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14" fillId="5" borderId="4" xfId="0" applyFont="1" applyFill="1" applyBorder="1" applyAlignment="1">
      <alignment horizontal="center" wrapText="1"/>
    </xf>
    <xf numFmtId="0" fontId="14" fillId="0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/>
    </xf>
    <xf numFmtId="0" fontId="8" fillId="9" borderId="9" xfId="0" applyFont="1" applyFill="1" applyBorder="1" applyAlignment="1">
      <alignment horizontal="center" vertical="top" wrapText="1"/>
    </xf>
    <xf numFmtId="2" fontId="0" fillId="3" borderId="9" xfId="0" applyNumberFormat="1" applyFill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8" fillId="12" borderId="9" xfId="0" applyFont="1" applyFill="1" applyBorder="1" applyAlignment="1">
      <alignment horizontal="center" vertical="top" wrapText="1"/>
    </xf>
    <xf numFmtId="0" fontId="8" fillId="13" borderId="9" xfId="0" applyFont="1" applyFill="1" applyBorder="1" applyAlignment="1">
      <alignment horizontal="center" vertical="top" wrapText="1"/>
    </xf>
    <xf numFmtId="0" fontId="8" fillId="14" borderId="9" xfId="0" applyFont="1" applyFill="1" applyBorder="1" applyAlignment="1">
      <alignment horizontal="center" vertical="top" wrapText="1"/>
    </xf>
    <xf numFmtId="0" fontId="8" fillId="15" borderId="9" xfId="0" applyFont="1" applyFill="1" applyBorder="1" applyAlignment="1">
      <alignment horizontal="center" vertical="top" wrapText="1"/>
    </xf>
    <xf numFmtId="0" fontId="8" fillId="16" borderId="9" xfId="0" applyFont="1" applyFill="1" applyBorder="1" applyAlignment="1">
      <alignment horizontal="center" vertical="top" wrapText="1"/>
    </xf>
    <xf numFmtId="2" fontId="0" fillId="13" borderId="9" xfId="0" applyNumberFormat="1" applyFill="1" applyBorder="1" applyAlignment="1">
      <alignment horizontal="center" vertical="center"/>
    </xf>
    <xf numFmtId="2" fontId="0" fillId="15" borderId="9" xfId="0" applyNumberForma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165" fontId="21" fillId="5" borderId="9" xfId="0" applyNumberFormat="1" applyFont="1" applyFill="1" applyBorder="1" applyAlignment="1">
      <alignment horizontal="center" vertical="center" wrapText="1"/>
    </xf>
    <xf numFmtId="4" fontId="14" fillId="5" borderId="9" xfId="0" applyNumberFormat="1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wrapText="1"/>
    </xf>
    <xf numFmtId="0" fontId="8" fillId="7" borderId="9" xfId="0" applyFont="1" applyFill="1" applyBorder="1" applyAlignment="1">
      <alignment horizontal="center" vertical="top" wrapText="1"/>
    </xf>
    <xf numFmtId="2" fontId="0" fillId="14" borderId="9" xfId="0" applyNumberFormat="1" applyFill="1" applyBorder="1" applyAlignment="1">
      <alignment horizontal="center" vertical="center"/>
    </xf>
    <xf numFmtId="0" fontId="8" fillId="10" borderId="9" xfId="0" applyFont="1" applyFill="1" applyBorder="1" applyAlignment="1">
      <alignment horizontal="center" vertical="top" wrapText="1"/>
    </xf>
    <xf numFmtId="2" fontId="12" fillId="0" borderId="9" xfId="0" applyNumberFormat="1" applyFont="1" applyBorder="1" applyAlignment="1">
      <alignment horizontal="center" vertical="center"/>
    </xf>
    <xf numFmtId="2" fontId="14" fillId="5" borderId="9" xfId="0" applyNumberFormat="1" applyFont="1" applyFill="1" applyBorder="1" applyAlignment="1">
      <alignment horizontal="center" vertical="center" wrapText="1"/>
    </xf>
    <xf numFmtId="2" fontId="14" fillId="0" borderId="9" xfId="0" applyNumberFormat="1" applyFont="1" applyFill="1" applyBorder="1" applyAlignment="1">
      <alignment horizontal="center" wrapText="1"/>
    </xf>
    <xf numFmtId="2" fontId="14" fillId="5" borderId="9" xfId="0" applyNumberFormat="1" applyFont="1" applyFill="1" applyBorder="1" applyAlignment="1">
      <alignment horizontal="center" wrapText="1"/>
    </xf>
    <xf numFmtId="2" fontId="14" fillId="8" borderId="9" xfId="0" applyNumberFormat="1" applyFont="1" applyFill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2" fontId="15" fillId="6" borderId="9" xfId="0" applyNumberFormat="1" applyFont="1" applyFill="1" applyBorder="1" applyAlignment="1">
      <alignment horizontal="center" vertical="center" wrapText="1"/>
    </xf>
    <xf numFmtId="2" fontId="0" fillId="5" borderId="9" xfId="0" applyNumberFormat="1" applyFill="1" applyBorder="1" applyAlignment="1">
      <alignment horizontal="center"/>
    </xf>
    <xf numFmtId="2" fontId="16" fillId="5" borderId="9" xfId="0" applyNumberFormat="1" applyFont="1" applyFill="1" applyBorder="1" applyAlignment="1">
      <alignment horizontal="center"/>
    </xf>
    <xf numFmtId="2" fontId="16" fillId="6" borderId="9" xfId="0" applyNumberFormat="1" applyFont="1" applyFill="1" applyBorder="1" applyAlignment="1">
      <alignment horizontal="center" vertical="center" wrapText="1"/>
    </xf>
    <xf numFmtId="2" fontId="0" fillId="5" borderId="2" xfId="0" applyNumberFormat="1" applyFill="1" applyBorder="1" applyAlignment="1">
      <alignment horizontal="center"/>
    </xf>
    <xf numFmtId="2" fontId="14" fillId="17" borderId="9" xfId="0" applyNumberFormat="1" applyFont="1" applyFill="1" applyBorder="1" applyAlignment="1">
      <alignment horizontal="center" vertical="center" wrapText="1"/>
    </xf>
    <xf numFmtId="2" fontId="14" fillId="14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2" fontId="8" fillId="5" borderId="9" xfId="0" applyNumberFormat="1" applyFont="1" applyFill="1" applyBorder="1" applyAlignment="1">
      <alignment horizontal="center" vertical="center" wrapText="1"/>
    </xf>
    <xf numFmtId="2" fontId="17" fillId="5" borderId="9" xfId="0" applyNumberFormat="1" applyFont="1" applyFill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/>
    </xf>
    <xf numFmtId="2" fontId="0" fillId="17" borderId="9" xfId="0" applyNumberFormat="1" applyFill="1" applyBorder="1" applyAlignment="1">
      <alignment horizontal="center" vertical="center"/>
    </xf>
    <xf numFmtId="2" fontId="18" fillId="17" borderId="9" xfId="0" applyNumberFormat="1" applyFont="1" applyFill="1" applyBorder="1" applyAlignment="1">
      <alignment horizontal="center" vertical="center"/>
    </xf>
    <xf numFmtId="2" fontId="22" fillId="15" borderId="9" xfId="0" applyNumberFormat="1" applyFont="1" applyFill="1" applyBorder="1" applyAlignment="1">
      <alignment horizontal="center" vertical="center" wrapText="1"/>
    </xf>
    <xf numFmtId="2" fontId="14" fillId="15" borderId="9" xfId="0" applyNumberFormat="1" applyFont="1" applyFill="1" applyBorder="1" applyAlignment="1">
      <alignment horizontal="center" vertical="center" wrapText="1"/>
    </xf>
    <xf numFmtId="2" fontId="8" fillId="6" borderId="9" xfId="0" applyNumberFormat="1" applyFont="1" applyFill="1" applyBorder="1" applyAlignment="1">
      <alignment horizontal="center" vertical="center" wrapText="1"/>
    </xf>
    <xf numFmtId="2" fontId="12" fillId="3" borderId="9" xfId="0" applyNumberFormat="1" applyFont="1" applyFill="1" applyBorder="1" applyAlignment="1">
      <alignment horizontal="center" vertical="center"/>
    </xf>
    <xf numFmtId="2" fontId="12" fillId="0" borderId="9" xfId="0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/>
    </xf>
    <xf numFmtId="0" fontId="20" fillId="18" borderId="4" xfId="0" applyFont="1" applyFill="1" applyBorder="1" applyAlignment="1">
      <alignment horizontal="left" vertical="top" wrapText="1"/>
    </xf>
    <xf numFmtId="0" fontId="20" fillId="18" borderId="5" xfId="0" applyFont="1" applyFill="1" applyBorder="1" applyAlignment="1">
      <alignment horizontal="left" vertical="top" wrapText="1"/>
    </xf>
    <xf numFmtId="0" fontId="20" fillId="18" borderId="2" xfId="0" applyFont="1" applyFill="1" applyBorder="1" applyAlignment="1">
      <alignment horizontal="left" vertical="top" wrapText="1"/>
    </xf>
    <xf numFmtId="0" fontId="20" fillId="18" borderId="4" xfId="0" applyFont="1" applyFill="1" applyBorder="1" applyAlignment="1">
      <alignment horizontal="left" vertical="center" wrapText="1"/>
    </xf>
    <xf numFmtId="0" fontId="20" fillId="18" borderId="5" xfId="0" applyFont="1" applyFill="1" applyBorder="1" applyAlignment="1">
      <alignment horizontal="left" vertical="center" wrapText="1"/>
    </xf>
    <xf numFmtId="0" fontId="20" fillId="18" borderId="2" xfId="0" applyFont="1" applyFill="1" applyBorder="1" applyAlignment="1">
      <alignment horizontal="left" vertical="center" wrapText="1"/>
    </xf>
    <xf numFmtId="4" fontId="8" fillId="16" borderId="4" xfId="0" applyNumberFormat="1" applyFont="1" applyFill="1" applyBorder="1" applyAlignment="1">
      <alignment horizontal="center" vertical="center" wrapText="1"/>
    </xf>
    <xf numFmtId="4" fontId="8" fillId="16" borderId="5" xfId="0" applyNumberFormat="1" applyFont="1" applyFill="1" applyBorder="1" applyAlignment="1">
      <alignment horizontal="center" vertical="center" wrapText="1"/>
    </xf>
    <xf numFmtId="2" fontId="8" fillId="16" borderId="4" xfId="0" applyNumberFormat="1" applyFont="1" applyFill="1" applyBorder="1" applyAlignment="1">
      <alignment horizontal="center" vertical="center" wrapText="1"/>
    </xf>
    <xf numFmtId="2" fontId="8" fillId="16" borderId="5" xfId="0" applyNumberFormat="1" applyFont="1" applyFill="1" applyBorder="1" applyAlignment="1">
      <alignment horizontal="center" vertical="center" wrapText="1"/>
    </xf>
    <xf numFmtId="2" fontId="8" fillId="16" borderId="2" xfId="0" applyNumberFormat="1" applyFont="1" applyFill="1" applyBorder="1" applyAlignment="1">
      <alignment horizontal="center" vertical="center" wrapText="1"/>
    </xf>
    <xf numFmtId="2" fontId="0" fillId="10" borderId="4" xfId="0" applyNumberFormat="1" applyFill="1" applyBorder="1" applyAlignment="1">
      <alignment horizontal="center" vertical="center"/>
    </xf>
    <xf numFmtId="2" fontId="0" fillId="10" borderId="5" xfId="0" applyNumberFormat="1" applyFill="1" applyBorder="1" applyAlignment="1">
      <alignment horizontal="center" vertical="center"/>
    </xf>
    <xf numFmtId="2" fontId="0" fillId="10" borderId="2" xfId="0" applyNumberForma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4" fontId="8" fillId="6" borderId="4" xfId="0" applyNumberFormat="1" applyFont="1" applyFill="1" applyBorder="1" applyAlignment="1">
      <alignment horizontal="center" vertical="center" wrapText="1"/>
    </xf>
    <xf numFmtId="4" fontId="8" fillId="6" borderId="5" xfId="0" applyNumberFormat="1" applyFont="1" applyFill="1" applyBorder="1" applyAlignment="1">
      <alignment horizontal="center" vertical="center" wrapText="1"/>
    </xf>
    <xf numFmtId="2" fontId="8" fillId="6" borderId="9" xfId="0" applyNumberFormat="1" applyFont="1" applyFill="1" applyBorder="1" applyAlignment="1">
      <alignment horizontal="center" vertical="center" wrapText="1"/>
    </xf>
    <xf numFmtId="0" fontId="17" fillId="11" borderId="4" xfId="0" applyFont="1" applyFill="1" applyBorder="1" applyAlignment="1">
      <alignment horizontal="left" vertical="center" wrapText="1"/>
    </xf>
    <xf numFmtId="0" fontId="17" fillId="11" borderId="5" xfId="0" applyFont="1" applyFill="1" applyBorder="1" applyAlignment="1">
      <alignment horizontal="left" vertical="center" wrapText="1"/>
    </xf>
    <xf numFmtId="0" fontId="17" fillId="11" borderId="2" xfId="0" applyFont="1" applyFill="1" applyBorder="1" applyAlignment="1">
      <alignment horizontal="left" vertical="center" wrapText="1"/>
    </xf>
    <xf numFmtId="0" fontId="12" fillId="7" borderId="4" xfId="0" applyFont="1" applyFill="1" applyBorder="1" applyAlignment="1">
      <alignment horizontal="left" vertical="center" wrapText="1"/>
    </xf>
    <xf numFmtId="0" fontId="12" fillId="7" borderId="5" xfId="0" applyFont="1" applyFill="1" applyBorder="1" applyAlignment="1">
      <alignment horizontal="left" vertical="center" wrapText="1"/>
    </xf>
    <xf numFmtId="0" fontId="12" fillId="7" borderId="2" xfId="0" applyFont="1" applyFill="1" applyBorder="1" applyAlignment="1">
      <alignment horizontal="left" vertical="center" wrapText="1"/>
    </xf>
    <xf numFmtId="0" fontId="12" fillId="7" borderId="4" xfId="0" applyFont="1" applyFill="1" applyBorder="1" applyAlignment="1">
      <alignment horizontal="left" vertical="top" wrapText="1"/>
    </xf>
    <xf numFmtId="0" fontId="12" fillId="7" borderId="5" xfId="0" applyFont="1" applyFill="1" applyBorder="1" applyAlignment="1">
      <alignment horizontal="left" vertical="top" wrapText="1"/>
    </xf>
    <xf numFmtId="0" fontId="12" fillId="7" borderId="2" xfId="0" applyFont="1" applyFill="1" applyBorder="1" applyAlignment="1">
      <alignment horizontal="left" vertical="top" wrapText="1"/>
    </xf>
    <xf numFmtId="165" fontId="14" fillId="5" borderId="4" xfId="0" applyNumberFormat="1" applyFont="1" applyFill="1" applyBorder="1" applyAlignment="1">
      <alignment horizontal="center" vertical="center" wrapText="1"/>
    </xf>
    <xf numFmtId="165" fontId="14" fillId="5" borderId="5" xfId="0" applyNumberFormat="1" applyFont="1" applyFill="1" applyBorder="1" applyAlignment="1">
      <alignment horizontal="center" vertical="center" wrapText="1"/>
    </xf>
    <xf numFmtId="165" fontId="14" fillId="5" borderId="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textRotation="90" wrapText="1"/>
    </xf>
    <xf numFmtId="2" fontId="8" fillId="2" borderId="7" xfId="0" applyNumberFormat="1" applyFont="1" applyFill="1" applyBorder="1" applyAlignment="1">
      <alignment horizontal="center" vertical="center" textRotation="90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9" fillId="2" borderId="6" xfId="0" applyNumberFormat="1" applyFont="1" applyFill="1" applyBorder="1" applyAlignment="1">
      <alignment horizontal="center" vertical="center" textRotation="90" wrapText="1"/>
    </xf>
    <xf numFmtId="2" fontId="9" fillId="2" borderId="7" xfId="0" applyNumberFormat="1" applyFont="1" applyFill="1" applyBorder="1" applyAlignment="1">
      <alignment horizontal="center" vertical="center" textRotation="90" wrapText="1"/>
    </xf>
    <xf numFmtId="0" fontId="12" fillId="0" borderId="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7" fillId="10" borderId="4" xfId="0" applyFont="1" applyFill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left" vertical="top" wrapText="1"/>
    </xf>
    <xf numFmtId="0" fontId="14" fillId="7" borderId="5" xfId="0" applyFont="1" applyFill="1" applyBorder="1" applyAlignment="1">
      <alignment horizontal="left" vertical="top" wrapText="1"/>
    </xf>
    <xf numFmtId="0" fontId="14" fillId="7" borderId="2" xfId="0" applyFont="1" applyFill="1" applyBorder="1" applyAlignment="1">
      <alignment horizontal="left" vertical="top" wrapText="1"/>
    </xf>
    <xf numFmtId="0" fontId="0" fillId="0" borderId="9" xfId="0" applyFill="1" applyBorder="1"/>
    <xf numFmtId="0" fontId="0" fillId="0" borderId="9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00FFFF"/>
      <color rgb="FFCCFF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348186</xdr:colOff>
      <xdr:row>10</xdr:row>
      <xdr:rowOff>329145</xdr:rowOff>
    </xdr:from>
    <xdr:to>
      <xdr:col>1</xdr:col>
      <xdr:colOff>1453086</xdr:colOff>
      <xdr:row>10</xdr:row>
      <xdr:rowOff>614895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7786" y="4967820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329136</xdr:colOff>
      <xdr:row>15</xdr:row>
      <xdr:rowOff>348195</xdr:rowOff>
    </xdr:from>
    <xdr:to>
      <xdr:col>1</xdr:col>
      <xdr:colOff>1434036</xdr:colOff>
      <xdr:row>15</xdr:row>
      <xdr:rowOff>633945</xdr:rowOff>
    </xdr:to>
    <xdr:pic>
      <xdr:nvPicPr>
        <xdr:cNvPr id="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38736" y="8206320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329136</xdr:colOff>
      <xdr:row>20</xdr:row>
      <xdr:rowOff>348195</xdr:rowOff>
    </xdr:from>
    <xdr:to>
      <xdr:col>1</xdr:col>
      <xdr:colOff>1434036</xdr:colOff>
      <xdr:row>20</xdr:row>
      <xdr:rowOff>633945</xdr:rowOff>
    </xdr:to>
    <xdr:pic>
      <xdr:nvPicPr>
        <xdr:cNvPr id="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38736" y="8206320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233886</xdr:colOff>
      <xdr:row>25</xdr:row>
      <xdr:rowOff>357720</xdr:rowOff>
    </xdr:from>
    <xdr:to>
      <xdr:col>1</xdr:col>
      <xdr:colOff>1338786</xdr:colOff>
      <xdr:row>25</xdr:row>
      <xdr:rowOff>643470</xdr:rowOff>
    </xdr:to>
    <xdr:pic>
      <xdr:nvPicPr>
        <xdr:cNvPr id="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43486" y="12768795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233886</xdr:colOff>
      <xdr:row>30</xdr:row>
      <xdr:rowOff>357720</xdr:rowOff>
    </xdr:from>
    <xdr:to>
      <xdr:col>1</xdr:col>
      <xdr:colOff>1338786</xdr:colOff>
      <xdr:row>30</xdr:row>
      <xdr:rowOff>643470</xdr:rowOff>
    </xdr:to>
    <xdr:pic>
      <xdr:nvPicPr>
        <xdr:cNvPr id="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43486" y="12768795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233886</xdr:colOff>
      <xdr:row>35</xdr:row>
      <xdr:rowOff>357720</xdr:rowOff>
    </xdr:from>
    <xdr:to>
      <xdr:col>1</xdr:col>
      <xdr:colOff>1338786</xdr:colOff>
      <xdr:row>35</xdr:row>
      <xdr:rowOff>643470</xdr:rowOff>
    </xdr:to>
    <xdr:pic>
      <xdr:nvPicPr>
        <xdr:cNvPr id="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43486" y="15150045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233886</xdr:colOff>
      <xdr:row>40</xdr:row>
      <xdr:rowOff>357720</xdr:rowOff>
    </xdr:from>
    <xdr:to>
      <xdr:col>1</xdr:col>
      <xdr:colOff>1338786</xdr:colOff>
      <xdr:row>40</xdr:row>
      <xdr:rowOff>643470</xdr:rowOff>
    </xdr:to>
    <xdr:pic>
      <xdr:nvPicPr>
        <xdr:cNvPr id="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39004" y="19575808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233886</xdr:colOff>
      <xdr:row>45</xdr:row>
      <xdr:rowOff>357720</xdr:rowOff>
    </xdr:from>
    <xdr:to>
      <xdr:col>1</xdr:col>
      <xdr:colOff>1338786</xdr:colOff>
      <xdr:row>45</xdr:row>
      <xdr:rowOff>643470</xdr:rowOff>
    </xdr:to>
    <xdr:pic>
      <xdr:nvPicPr>
        <xdr:cNvPr id="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39004" y="22410896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233886</xdr:colOff>
      <xdr:row>50</xdr:row>
      <xdr:rowOff>357720</xdr:rowOff>
    </xdr:from>
    <xdr:to>
      <xdr:col>1</xdr:col>
      <xdr:colOff>1338786</xdr:colOff>
      <xdr:row>50</xdr:row>
      <xdr:rowOff>643470</xdr:rowOff>
    </xdr:to>
    <xdr:pic>
      <xdr:nvPicPr>
        <xdr:cNvPr id="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39004" y="22410896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233886</xdr:colOff>
      <xdr:row>55</xdr:row>
      <xdr:rowOff>357720</xdr:rowOff>
    </xdr:from>
    <xdr:to>
      <xdr:col>1</xdr:col>
      <xdr:colOff>1338786</xdr:colOff>
      <xdr:row>55</xdr:row>
      <xdr:rowOff>643470</xdr:rowOff>
    </xdr:to>
    <xdr:pic>
      <xdr:nvPicPr>
        <xdr:cNvPr id="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39004" y="16852779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348186</xdr:colOff>
      <xdr:row>196</xdr:row>
      <xdr:rowOff>329145</xdr:rowOff>
    </xdr:from>
    <xdr:to>
      <xdr:col>1</xdr:col>
      <xdr:colOff>1453086</xdr:colOff>
      <xdr:row>196</xdr:row>
      <xdr:rowOff>614895</xdr:rowOff>
    </xdr:to>
    <xdr:pic>
      <xdr:nvPicPr>
        <xdr:cNvPr id="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3304" y="5876057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348186</xdr:colOff>
      <xdr:row>203</xdr:row>
      <xdr:rowOff>329145</xdr:rowOff>
    </xdr:from>
    <xdr:to>
      <xdr:col>1</xdr:col>
      <xdr:colOff>1453086</xdr:colOff>
      <xdr:row>203</xdr:row>
      <xdr:rowOff>614895</xdr:rowOff>
    </xdr:to>
    <xdr:pic>
      <xdr:nvPicPr>
        <xdr:cNvPr id="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3304" y="36311233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348186</xdr:colOff>
      <xdr:row>214</xdr:row>
      <xdr:rowOff>329145</xdr:rowOff>
    </xdr:from>
    <xdr:to>
      <xdr:col>1</xdr:col>
      <xdr:colOff>1453086</xdr:colOff>
      <xdr:row>214</xdr:row>
      <xdr:rowOff>614895</xdr:rowOff>
    </xdr:to>
    <xdr:pic>
      <xdr:nvPicPr>
        <xdr:cNvPr id="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3304" y="36311233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348186</xdr:colOff>
      <xdr:row>219</xdr:row>
      <xdr:rowOff>329145</xdr:rowOff>
    </xdr:from>
    <xdr:to>
      <xdr:col>1</xdr:col>
      <xdr:colOff>1453086</xdr:colOff>
      <xdr:row>219</xdr:row>
      <xdr:rowOff>614895</xdr:rowOff>
    </xdr:to>
    <xdr:pic>
      <xdr:nvPicPr>
        <xdr:cNvPr id="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3304" y="45107851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348186</xdr:colOff>
      <xdr:row>230</xdr:row>
      <xdr:rowOff>329145</xdr:rowOff>
    </xdr:from>
    <xdr:to>
      <xdr:col>1</xdr:col>
      <xdr:colOff>1453086</xdr:colOff>
      <xdr:row>230</xdr:row>
      <xdr:rowOff>614895</xdr:rowOff>
    </xdr:to>
    <xdr:pic>
      <xdr:nvPicPr>
        <xdr:cNvPr id="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3304" y="45107851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348186</xdr:colOff>
      <xdr:row>235</xdr:row>
      <xdr:rowOff>329145</xdr:rowOff>
    </xdr:from>
    <xdr:to>
      <xdr:col>1</xdr:col>
      <xdr:colOff>1453086</xdr:colOff>
      <xdr:row>235</xdr:row>
      <xdr:rowOff>614895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3304" y="53332969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348186</xdr:colOff>
      <xdr:row>240</xdr:row>
      <xdr:rowOff>329145</xdr:rowOff>
    </xdr:from>
    <xdr:to>
      <xdr:col>1</xdr:col>
      <xdr:colOff>1453086</xdr:colOff>
      <xdr:row>240</xdr:row>
      <xdr:rowOff>614895</xdr:rowOff>
    </xdr:to>
    <xdr:pic>
      <xdr:nvPicPr>
        <xdr:cNvPr id="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3304" y="55854292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348186</xdr:colOff>
      <xdr:row>245</xdr:row>
      <xdr:rowOff>329145</xdr:rowOff>
    </xdr:from>
    <xdr:to>
      <xdr:col>1</xdr:col>
      <xdr:colOff>1453086</xdr:colOff>
      <xdr:row>245</xdr:row>
      <xdr:rowOff>614895</xdr:rowOff>
    </xdr:to>
    <xdr:pic>
      <xdr:nvPicPr>
        <xdr:cNvPr id="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3304" y="55854292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330010</xdr:colOff>
      <xdr:row>80</xdr:row>
      <xdr:rowOff>428625</xdr:rowOff>
    </xdr:from>
    <xdr:to>
      <xdr:col>1</xdr:col>
      <xdr:colOff>1739710</xdr:colOff>
      <xdr:row>80</xdr:row>
      <xdr:rowOff>723901</xdr:rowOff>
    </xdr:to>
    <xdr:pic>
      <xdr:nvPicPr>
        <xdr:cNvPr id="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63385" y="9448800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330010</xdr:colOff>
      <xdr:row>87</xdr:row>
      <xdr:rowOff>428625</xdr:rowOff>
    </xdr:from>
    <xdr:to>
      <xdr:col>1</xdr:col>
      <xdr:colOff>1739710</xdr:colOff>
      <xdr:row>87</xdr:row>
      <xdr:rowOff>723901</xdr:rowOff>
    </xdr:to>
    <xdr:pic>
      <xdr:nvPicPr>
        <xdr:cNvPr id="2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63385" y="13315950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330010</xdr:colOff>
      <xdr:row>99</xdr:row>
      <xdr:rowOff>428625</xdr:rowOff>
    </xdr:from>
    <xdr:to>
      <xdr:col>1</xdr:col>
      <xdr:colOff>1739710</xdr:colOff>
      <xdr:row>99</xdr:row>
      <xdr:rowOff>723901</xdr:rowOff>
    </xdr:to>
    <xdr:pic>
      <xdr:nvPicPr>
        <xdr:cNvPr id="2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35128" y="40825831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330010</xdr:colOff>
      <xdr:row>106</xdr:row>
      <xdr:rowOff>428625</xdr:rowOff>
    </xdr:from>
    <xdr:to>
      <xdr:col>1</xdr:col>
      <xdr:colOff>1739710</xdr:colOff>
      <xdr:row>106</xdr:row>
      <xdr:rowOff>723901</xdr:rowOff>
    </xdr:to>
    <xdr:pic>
      <xdr:nvPicPr>
        <xdr:cNvPr id="2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35128" y="51135243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330010</xdr:colOff>
      <xdr:row>123</xdr:row>
      <xdr:rowOff>428625</xdr:rowOff>
    </xdr:from>
    <xdr:to>
      <xdr:col>1</xdr:col>
      <xdr:colOff>1739710</xdr:colOff>
      <xdr:row>123</xdr:row>
      <xdr:rowOff>723901</xdr:rowOff>
    </xdr:to>
    <xdr:pic>
      <xdr:nvPicPr>
        <xdr:cNvPr id="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35128" y="40825831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330010</xdr:colOff>
      <xdr:row>126</xdr:row>
      <xdr:rowOff>428625</xdr:rowOff>
    </xdr:from>
    <xdr:to>
      <xdr:col>1</xdr:col>
      <xdr:colOff>1739710</xdr:colOff>
      <xdr:row>126</xdr:row>
      <xdr:rowOff>723901</xdr:rowOff>
    </xdr:to>
    <xdr:pic>
      <xdr:nvPicPr>
        <xdr:cNvPr id="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35128" y="55303831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330010</xdr:colOff>
      <xdr:row>131</xdr:row>
      <xdr:rowOff>428625</xdr:rowOff>
    </xdr:from>
    <xdr:to>
      <xdr:col>1</xdr:col>
      <xdr:colOff>1739710</xdr:colOff>
      <xdr:row>131</xdr:row>
      <xdr:rowOff>723901</xdr:rowOff>
    </xdr:to>
    <xdr:pic>
      <xdr:nvPicPr>
        <xdr:cNvPr id="2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35128" y="65243449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330010</xdr:colOff>
      <xdr:row>136</xdr:row>
      <xdr:rowOff>428625</xdr:rowOff>
    </xdr:from>
    <xdr:to>
      <xdr:col>1</xdr:col>
      <xdr:colOff>1739710</xdr:colOff>
      <xdr:row>136</xdr:row>
      <xdr:rowOff>723901</xdr:rowOff>
    </xdr:to>
    <xdr:pic>
      <xdr:nvPicPr>
        <xdr:cNvPr id="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35128" y="67630301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330010</xdr:colOff>
      <xdr:row>141</xdr:row>
      <xdr:rowOff>428625</xdr:rowOff>
    </xdr:from>
    <xdr:to>
      <xdr:col>1</xdr:col>
      <xdr:colOff>1739710</xdr:colOff>
      <xdr:row>141</xdr:row>
      <xdr:rowOff>723901</xdr:rowOff>
    </xdr:to>
    <xdr:pic>
      <xdr:nvPicPr>
        <xdr:cNvPr id="3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35128" y="70386949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330010</xdr:colOff>
      <xdr:row>146</xdr:row>
      <xdr:rowOff>428625</xdr:rowOff>
    </xdr:from>
    <xdr:to>
      <xdr:col>1</xdr:col>
      <xdr:colOff>1739710</xdr:colOff>
      <xdr:row>146</xdr:row>
      <xdr:rowOff>723901</xdr:rowOff>
    </xdr:to>
    <xdr:pic>
      <xdr:nvPicPr>
        <xdr:cNvPr id="3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35128" y="72751390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330010</xdr:colOff>
      <xdr:row>151</xdr:row>
      <xdr:rowOff>428625</xdr:rowOff>
    </xdr:from>
    <xdr:to>
      <xdr:col>1</xdr:col>
      <xdr:colOff>1739710</xdr:colOff>
      <xdr:row>151</xdr:row>
      <xdr:rowOff>723901</xdr:rowOff>
    </xdr:to>
    <xdr:pic>
      <xdr:nvPicPr>
        <xdr:cNvPr id="3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35128" y="75071007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330010</xdr:colOff>
      <xdr:row>156</xdr:row>
      <xdr:rowOff>428625</xdr:rowOff>
    </xdr:from>
    <xdr:to>
      <xdr:col>1</xdr:col>
      <xdr:colOff>1739710</xdr:colOff>
      <xdr:row>156</xdr:row>
      <xdr:rowOff>723901</xdr:rowOff>
    </xdr:to>
    <xdr:pic>
      <xdr:nvPicPr>
        <xdr:cNvPr id="3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35128" y="77457860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330010</xdr:colOff>
      <xdr:row>161</xdr:row>
      <xdr:rowOff>428625</xdr:rowOff>
    </xdr:from>
    <xdr:to>
      <xdr:col>1</xdr:col>
      <xdr:colOff>1739710</xdr:colOff>
      <xdr:row>161</xdr:row>
      <xdr:rowOff>723901</xdr:rowOff>
    </xdr:to>
    <xdr:pic>
      <xdr:nvPicPr>
        <xdr:cNvPr id="3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35128" y="79777478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330010</xdr:colOff>
      <xdr:row>166</xdr:row>
      <xdr:rowOff>428625</xdr:rowOff>
    </xdr:from>
    <xdr:to>
      <xdr:col>1</xdr:col>
      <xdr:colOff>1739710</xdr:colOff>
      <xdr:row>166</xdr:row>
      <xdr:rowOff>723901</xdr:rowOff>
    </xdr:to>
    <xdr:pic>
      <xdr:nvPicPr>
        <xdr:cNvPr id="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35128" y="82679801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330010</xdr:colOff>
      <xdr:row>171</xdr:row>
      <xdr:rowOff>428625</xdr:rowOff>
    </xdr:from>
    <xdr:to>
      <xdr:col>1</xdr:col>
      <xdr:colOff>1739710</xdr:colOff>
      <xdr:row>171</xdr:row>
      <xdr:rowOff>723901</xdr:rowOff>
    </xdr:to>
    <xdr:pic>
      <xdr:nvPicPr>
        <xdr:cNvPr id="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35128" y="85470066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330010</xdr:colOff>
      <xdr:row>176</xdr:row>
      <xdr:rowOff>428625</xdr:rowOff>
    </xdr:from>
    <xdr:to>
      <xdr:col>1</xdr:col>
      <xdr:colOff>1739710</xdr:colOff>
      <xdr:row>176</xdr:row>
      <xdr:rowOff>723901</xdr:rowOff>
    </xdr:to>
    <xdr:pic>
      <xdr:nvPicPr>
        <xdr:cNvPr id="3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35128" y="88058625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330010</xdr:colOff>
      <xdr:row>183</xdr:row>
      <xdr:rowOff>428625</xdr:rowOff>
    </xdr:from>
    <xdr:to>
      <xdr:col>1</xdr:col>
      <xdr:colOff>1739710</xdr:colOff>
      <xdr:row>183</xdr:row>
      <xdr:rowOff>723901</xdr:rowOff>
    </xdr:to>
    <xdr:pic>
      <xdr:nvPicPr>
        <xdr:cNvPr id="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35128" y="90770449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142875</xdr:colOff>
      <xdr:row>264</xdr:row>
      <xdr:rowOff>0</xdr:rowOff>
    </xdr:to>
    <xdr:pic>
      <xdr:nvPicPr>
        <xdr:cNvPr id="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3375" y="134826375"/>
          <a:ext cx="142875" cy="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336930</xdr:colOff>
      <xdr:row>265</xdr:row>
      <xdr:rowOff>0</xdr:rowOff>
    </xdr:from>
    <xdr:to>
      <xdr:col>1</xdr:col>
      <xdr:colOff>1746630</xdr:colOff>
      <xdr:row>265</xdr:row>
      <xdr:rowOff>0</xdr:rowOff>
    </xdr:to>
    <xdr:pic>
      <xdr:nvPicPr>
        <xdr:cNvPr id="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70305" y="135750300"/>
          <a:ext cx="140970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138546</xdr:colOff>
      <xdr:row>266</xdr:row>
      <xdr:rowOff>311728</xdr:rowOff>
    </xdr:from>
    <xdr:to>
      <xdr:col>1</xdr:col>
      <xdr:colOff>1437409</xdr:colOff>
      <xdr:row>267</xdr:row>
      <xdr:rowOff>6570</xdr:rowOff>
    </xdr:to>
    <xdr:pic>
      <xdr:nvPicPr>
        <xdr:cNvPr id="41" name="Рисунок 40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1921" y="136614478"/>
          <a:ext cx="1298863" cy="406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43296</xdr:colOff>
      <xdr:row>264</xdr:row>
      <xdr:rowOff>432954</xdr:rowOff>
    </xdr:from>
    <xdr:to>
      <xdr:col>2</xdr:col>
      <xdr:colOff>2853</xdr:colOff>
      <xdr:row>264</xdr:row>
      <xdr:rowOff>440748</xdr:rowOff>
    </xdr:to>
    <xdr:pic>
      <xdr:nvPicPr>
        <xdr:cNvPr id="42" name="Рисунок 41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76671" y="135259329"/>
          <a:ext cx="1749136" cy="458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8"/>
  <sheetViews>
    <sheetView tabSelected="1" zoomScaleNormal="100" workbookViewId="0">
      <pane ySplit="5" topLeftCell="A185" activePane="bottomLeft" state="frozen"/>
      <selection pane="bottomLeft" activeCell="A190" sqref="A190"/>
    </sheetView>
  </sheetViews>
  <sheetFormatPr defaultRowHeight="15"/>
  <cols>
    <col min="1" max="1" width="9.140625" style="2"/>
    <col min="2" max="2" width="26.5703125" style="2" customWidth="1"/>
    <col min="3" max="4" width="9.140625" style="7"/>
    <col min="5" max="5" width="9.140625" style="52"/>
    <col min="6" max="6" width="11.7109375" style="52" customWidth="1"/>
    <col min="7" max="7" width="16.140625" style="52" customWidth="1"/>
    <col min="8" max="9" width="9.140625" style="2"/>
    <col min="10" max="16" width="9.140625" style="52"/>
    <col min="17" max="16384" width="9.140625" style="2"/>
  </cols>
  <sheetData>
    <row r="1" spans="1:16" ht="41.2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55.5" customHeight="1">
      <c r="A2" s="119" t="s">
        <v>1</v>
      </c>
      <c r="B2" s="122" t="s">
        <v>5</v>
      </c>
      <c r="C2" s="113" t="s">
        <v>6</v>
      </c>
      <c r="D2" s="114"/>
      <c r="E2" s="114"/>
      <c r="F2" s="114"/>
      <c r="G2" s="115"/>
      <c r="H2" s="113" t="s">
        <v>7</v>
      </c>
      <c r="I2" s="114"/>
      <c r="J2" s="115"/>
      <c r="K2" s="124" t="s">
        <v>2</v>
      </c>
      <c r="L2" s="125"/>
      <c r="M2" s="125"/>
      <c r="N2" s="125"/>
      <c r="O2" s="125"/>
      <c r="P2" s="126" t="s">
        <v>8</v>
      </c>
    </row>
    <row r="3" spans="1:16" ht="120.75" customHeight="1">
      <c r="A3" s="120"/>
      <c r="B3" s="123"/>
      <c r="C3" s="116" t="s">
        <v>3</v>
      </c>
      <c r="D3" s="116"/>
      <c r="E3" s="117" t="s">
        <v>4</v>
      </c>
      <c r="F3" s="129" t="s">
        <v>9</v>
      </c>
      <c r="G3" s="131" t="s">
        <v>10</v>
      </c>
      <c r="H3" s="133" t="s">
        <v>11</v>
      </c>
      <c r="I3" s="134"/>
      <c r="J3" s="135" t="s">
        <v>12</v>
      </c>
      <c r="K3" s="62" t="s">
        <v>13</v>
      </c>
      <c r="L3" s="62" t="s">
        <v>14</v>
      </c>
      <c r="M3" s="62" t="s">
        <v>15</v>
      </c>
      <c r="N3" s="62" t="s">
        <v>16</v>
      </c>
      <c r="O3" s="62" t="s">
        <v>17</v>
      </c>
      <c r="P3" s="127"/>
    </row>
    <row r="4" spans="1:16" ht="84">
      <c r="A4" s="121"/>
      <c r="B4" s="123"/>
      <c r="C4" s="12" t="s">
        <v>18</v>
      </c>
      <c r="D4" s="12" t="s">
        <v>19</v>
      </c>
      <c r="E4" s="118"/>
      <c r="F4" s="130"/>
      <c r="G4" s="132"/>
      <c r="H4" s="3" t="s">
        <v>20</v>
      </c>
      <c r="I4" s="3" t="s">
        <v>21</v>
      </c>
      <c r="J4" s="136"/>
      <c r="K4" s="63" t="s">
        <v>22</v>
      </c>
      <c r="L4" s="63" t="s">
        <v>23</v>
      </c>
      <c r="M4" s="63" t="s">
        <v>24</v>
      </c>
      <c r="N4" s="63" t="s">
        <v>24</v>
      </c>
      <c r="O4" s="63" t="s">
        <v>25</v>
      </c>
      <c r="P4" s="128"/>
    </row>
    <row r="5" spans="1:16">
      <c r="A5" s="60">
        <v>1</v>
      </c>
      <c r="B5" s="61">
        <v>2</v>
      </c>
      <c r="C5" s="60">
        <v>3</v>
      </c>
      <c r="D5" s="61">
        <v>4</v>
      </c>
      <c r="E5" s="60">
        <v>5</v>
      </c>
      <c r="F5" s="61">
        <v>6</v>
      </c>
      <c r="G5" s="60">
        <v>7</v>
      </c>
      <c r="H5" s="61">
        <v>8</v>
      </c>
      <c r="I5" s="60">
        <v>9</v>
      </c>
      <c r="J5" s="61">
        <v>10</v>
      </c>
      <c r="K5" s="60">
        <v>11</v>
      </c>
      <c r="L5" s="61">
        <v>12</v>
      </c>
      <c r="M5" s="60">
        <v>13</v>
      </c>
      <c r="N5" s="61">
        <v>14</v>
      </c>
      <c r="O5" s="60">
        <v>15</v>
      </c>
      <c r="P5" s="61">
        <v>16</v>
      </c>
    </row>
    <row r="6" spans="1:16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>
      <c r="A7" s="95" t="s">
        <v>26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</row>
    <row r="8" spans="1:16">
      <c r="A8" s="95" t="s">
        <v>27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</row>
    <row r="9" spans="1:16" ht="30" customHeight="1">
      <c r="A9" s="1"/>
      <c r="B9" s="89" t="s">
        <v>29</v>
      </c>
      <c r="C9" s="90"/>
      <c r="D9" s="90"/>
      <c r="E9" s="90"/>
      <c r="F9" s="90"/>
      <c r="G9" s="91"/>
      <c r="H9" s="1" t="s">
        <v>28</v>
      </c>
      <c r="I9" s="1" t="s">
        <v>28</v>
      </c>
      <c r="J9" s="46" t="s">
        <v>28</v>
      </c>
      <c r="K9" s="46" t="s">
        <v>28</v>
      </c>
      <c r="L9" s="46" t="s">
        <v>28</v>
      </c>
      <c r="M9" s="46" t="s">
        <v>28</v>
      </c>
      <c r="N9" s="46" t="s">
        <v>28</v>
      </c>
      <c r="O9" s="46" t="s">
        <v>28</v>
      </c>
      <c r="P9" s="46" t="s">
        <v>28</v>
      </c>
    </row>
    <row r="10" spans="1:16">
      <c r="A10" s="1"/>
      <c r="B10" s="1"/>
      <c r="C10" s="4">
        <v>263.89999999999998</v>
      </c>
      <c r="D10" s="4">
        <v>210.6</v>
      </c>
      <c r="E10" s="46">
        <f>D10/C10</f>
        <v>0.79802955665024633</v>
      </c>
      <c r="F10" s="46" t="s">
        <v>28</v>
      </c>
      <c r="G10" s="46" t="s">
        <v>28</v>
      </c>
      <c r="H10" s="1" t="s">
        <v>28</v>
      </c>
      <c r="I10" s="1" t="s">
        <v>28</v>
      </c>
      <c r="J10" s="46" t="s">
        <v>28</v>
      </c>
      <c r="K10" s="46" t="s">
        <v>28</v>
      </c>
      <c r="L10" s="46" t="s">
        <v>28</v>
      </c>
      <c r="M10" s="46" t="s">
        <v>28</v>
      </c>
      <c r="N10" s="46" t="s">
        <v>28</v>
      </c>
      <c r="O10" s="46" t="s">
        <v>28</v>
      </c>
      <c r="P10" s="46" t="s">
        <v>28</v>
      </c>
    </row>
    <row r="11" spans="1:16" ht="72">
      <c r="A11" s="1"/>
      <c r="B11" s="5" t="s">
        <v>30</v>
      </c>
      <c r="C11" s="4" t="s">
        <v>28</v>
      </c>
      <c r="D11" s="4" t="s">
        <v>28</v>
      </c>
      <c r="E11" s="46">
        <f>E10</f>
        <v>0.79802955665024633</v>
      </c>
      <c r="F11" s="46" t="s">
        <v>28</v>
      </c>
      <c r="G11" s="46" t="s">
        <v>28</v>
      </c>
      <c r="H11" s="1" t="s">
        <v>28</v>
      </c>
      <c r="I11" s="1" t="s">
        <v>28</v>
      </c>
      <c r="J11" s="46" t="s">
        <v>28</v>
      </c>
      <c r="K11" s="46" t="s">
        <v>28</v>
      </c>
      <c r="L11" s="46" t="s">
        <v>28</v>
      </c>
      <c r="M11" s="46" t="s">
        <v>28</v>
      </c>
      <c r="N11" s="46" t="s">
        <v>28</v>
      </c>
      <c r="O11" s="46" t="s">
        <v>28</v>
      </c>
      <c r="P11" s="46" t="s">
        <v>28</v>
      </c>
    </row>
    <row r="12" spans="1:16" ht="42.75" customHeight="1">
      <c r="A12" s="1"/>
      <c r="B12" s="5" t="s">
        <v>31</v>
      </c>
      <c r="C12" s="4" t="s">
        <v>28</v>
      </c>
      <c r="D12" s="4" t="s">
        <v>28</v>
      </c>
      <c r="E12" s="46" t="s">
        <v>28</v>
      </c>
      <c r="F12" s="46" t="s">
        <v>28</v>
      </c>
      <c r="G12" s="46" t="s">
        <v>28</v>
      </c>
      <c r="H12" s="8">
        <v>2</v>
      </c>
      <c r="I12" s="8">
        <v>2</v>
      </c>
      <c r="J12" s="72">
        <f>I12/H12</f>
        <v>1</v>
      </c>
      <c r="K12" s="46" t="s">
        <v>28</v>
      </c>
      <c r="L12" s="46" t="s">
        <v>28</v>
      </c>
      <c r="M12" s="46" t="s">
        <v>28</v>
      </c>
      <c r="N12" s="46" t="s">
        <v>28</v>
      </c>
      <c r="O12" s="46" t="s">
        <v>28</v>
      </c>
      <c r="P12" s="46" t="s">
        <v>28</v>
      </c>
    </row>
    <row r="13" spans="1:16" ht="21" customHeight="1">
      <c r="A13" s="92" t="s">
        <v>33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4"/>
    </row>
    <row r="14" spans="1:16" ht="31.5" customHeight="1">
      <c r="A14" s="1"/>
      <c r="B14" s="89" t="s">
        <v>32</v>
      </c>
      <c r="C14" s="90"/>
      <c r="D14" s="90"/>
      <c r="E14" s="90"/>
      <c r="F14" s="90"/>
      <c r="G14" s="91"/>
      <c r="H14" s="1" t="s">
        <v>28</v>
      </c>
      <c r="I14" s="1" t="s">
        <v>28</v>
      </c>
      <c r="J14" s="46" t="s">
        <v>28</v>
      </c>
      <c r="K14" s="46" t="s">
        <v>28</v>
      </c>
      <c r="L14" s="46" t="s">
        <v>28</v>
      </c>
      <c r="M14" s="46" t="s">
        <v>28</v>
      </c>
      <c r="N14" s="46" t="s">
        <v>28</v>
      </c>
      <c r="O14" s="46" t="s">
        <v>28</v>
      </c>
      <c r="P14" s="46" t="s">
        <v>28</v>
      </c>
    </row>
    <row r="15" spans="1:16">
      <c r="A15" s="1"/>
      <c r="B15" s="6"/>
      <c r="C15" s="4">
        <v>1063</v>
      </c>
      <c r="D15" s="4">
        <v>821</v>
      </c>
      <c r="E15" s="46">
        <f>D15/C15</f>
        <v>0.77234242709313261</v>
      </c>
      <c r="F15" s="46" t="s">
        <v>28</v>
      </c>
      <c r="G15" s="46" t="s">
        <v>28</v>
      </c>
      <c r="H15" s="1" t="s">
        <v>28</v>
      </c>
      <c r="I15" s="1" t="s">
        <v>28</v>
      </c>
      <c r="J15" s="46" t="s">
        <v>28</v>
      </c>
      <c r="K15" s="46" t="s">
        <v>28</v>
      </c>
      <c r="L15" s="46" t="s">
        <v>28</v>
      </c>
      <c r="M15" s="46" t="s">
        <v>28</v>
      </c>
      <c r="N15" s="46" t="s">
        <v>28</v>
      </c>
      <c r="O15" s="46" t="s">
        <v>28</v>
      </c>
      <c r="P15" s="46" t="s">
        <v>28</v>
      </c>
    </row>
    <row r="16" spans="1:16" ht="72">
      <c r="A16" s="1"/>
      <c r="B16" s="5" t="s">
        <v>36</v>
      </c>
      <c r="C16" s="4" t="s">
        <v>28</v>
      </c>
      <c r="D16" s="4" t="s">
        <v>28</v>
      </c>
      <c r="E16" s="46">
        <f>E15</f>
        <v>0.77234242709313261</v>
      </c>
      <c r="F16" s="46" t="s">
        <v>28</v>
      </c>
      <c r="G16" s="46" t="s">
        <v>28</v>
      </c>
      <c r="H16" s="1" t="s">
        <v>28</v>
      </c>
      <c r="I16" s="1" t="s">
        <v>28</v>
      </c>
      <c r="J16" s="46" t="s">
        <v>28</v>
      </c>
      <c r="K16" s="46" t="s">
        <v>28</v>
      </c>
      <c r="L16" s="46" t="s">
        <v>28</v>
      </c>
      <c r="M16" s="46" t="s">
        <v>28</v>
      </c>
      <c r="N16" s="46" t="s">
        <v>28</v>
      </c>
      <c r="O16" s="46" t="s">
        <v>28</v>
      </c>
      <c r="P16" s="46" t="s">
        <v>28</v>
      </c>
    </row>
    <row r="17" spans="1:16" ht="36">
      <c r="A17" s="1"/>
      <c r="B17" s="5" t="s">
        <v>37</v>
      </c>
      <c r="C17" s="4" t="s">
        <v>28</v>
      </c>
      <c r="D17" s="4" t="s">
        <v>28</v>
      </c>
      <c r="E17" s="46" t="s">
        <v>28</v>
      </c>
      <c r="F17" s="46" t="s">
        <v>28</v>
      </c>
      <c r="G17" s="46" t="s">
        <v>28</v>
      </c>
      <c r="H17" s="8">
        <v>1</v>
      </c>
      <c r="I17" s="8">
        <v>0</v>
      </c>
      <c r="J17" s="72">
        <f>I17/H17</f>
        <v>0</v>
      </c>
      <c r="K17" s="46" t="s">
        <v>28</v>
      </c>
      <c r="L17" s="46" t="s">
        <v>28</v>
      </c>
      <c r="M17" s="46" t="s">
        <v>28</v>
      </c>
      <c r="N17" s="46" t="s">
        <v>28</v>
      </c>
      <c r="O17" s="46" t="s">
        <v>28</v>
      </c>
      <c r="P17" s="46" t="s">
        <v>28</v>
      </c>
    </row>
    <row r="18" spans="1:16">
      <c r="A18" s="95" t="s">
        <v>34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</row>
    <row r="19" spans="1:16" ht="38.25" customHeight="1">
      <c r="A19" s="1"/>
      <c r="B19" s="89" t="s">
        <v>35</v>
      </c>
      <c r="C19" s="90"/>
      <c r="D19" s="90"/>
      <c r="E19" s="90"/>
      <c r="F19" s="90"/>
      <c r="G19" s="91"/>
      <c r="H19" s="1" t="s">
        <v>28</v>
      </c>
      <c r="I19" s="1" t="s">
        <v>28</v>
      </c>
      <c r="J19" s="46" t="s">
        <v>28</v>
      </c>
      <c r="K19" s="46" t="s">
        <v>28</v>
      </c>
      <c r="L19" s="46" t="s">
        <v>28</v>
      </c>
      <c r="M19" s="46" t="s">
        <v>28</v>
      </c>
      <c r="N19" s="46" t="s">
        <v>28</v>
      </c>
      <c r="O19" s="46" t="s">
        <v>28</v>
      </c>
      <c r="P19" s="46" t="s">
        <v>28</v>
      </c>
    </row>
    <row r="20" spans="1:16">
      <c r="A20" s="1"/>
      <c r="B20" s="1"/>
      <c r="C20" s="4">
        <v>190</v>
      </c>
      <c r="D20" s="4">
        <v>3983</v>
      </c>
      <c r="E20" s="46">
        <v>1</v>
      </c>
      <c r="F20" s="46" t="s">
        <v>28</v>
      </c>
      <c r="G20" s="46" t="s">
        <v>28</v>
      </c>
      <c r="H20" s="1" t="s">
        <v>28</v>
      </c>
      <c r="I20" s="1" t="s">
        <v>28</v>
      </c>
      <c r="J20" s="46" t="s">
        <v>28</v>
      </c>
      <c r="K20" s="46" t="s">
        <v>28</v>
      </c>
      <c r="L20" s="46" t="s">
        <v>28</v>
      </c>
      <c r="M20" s="46" t="s">
        <v>28</v>
      </c>
      <c r="N20" s="46" t="s">
        <v>28</v>
      </c>
      <c r="O20" s="46" t="s">
        <v>28</v>
      </c>
      <c r="P20" s="46" t="s">
        <v>28</v>
      </c>
    </row>
    <row r="21" spans="1:16" ht="72">
      <c r="A21" s="1"/>
      <c r="B21" s="5" t="s">
        <v>40</v>
      </c>
      <c r="C21" s="4" t="s">
        <v>28</v>
      </c>
      <c r="D21" s="4" t="s">
        <v>28</v>
      </c>
      <c r="E21" s="46">
        <f>E20</f>
        <v>1</v>
      </c>
      <c r="F21" s="46" t="s">
        <v>28</v>
      </c>
      <c r="G21" s="46" t="s">
        <v>28</v>
      </c>
      <c r="H21" s="1" t="s">
        <v>28</v>
      </c>
      <c r="I21" s="1" t="s">
        <v>28</v>
      </c>
      <c r="J21" s="46" t="s">
        <v>28</v>
      </c>
      <c r="K21" s="46" t="s">
        <v>28</v>
      </c>
      <c r="L21" s="46" t="s">
        <v>28</v>
      </c>
      <c r="M21" s="46" t="s">
        <v>28</v>
      </c>
      <c r="N21" s="46" t="s">
        <v>28</v>
      </c>
      <c r="O21" s="46" t="s">
        <v>28</v>
      </c>
      <c r="P21" s="46" t="s">
        <v>28</v>
      </c>
    </row>
    <row r="22" spans="1:16" ht="36">
      <c r="A22" s="1"/>
      <c r="B22" s="5" t="s">
        <v>41</v>
      </c>
      <c r="C22" s="4" t="s">
        <v>28</v>
      </c>
      <c r="D22" s="4" t="s">
        <v>28</v>
      </c>
      <c r="E22" s="46" t="s">
        <v>28</v>
      </c>
      <c r="F22" s="46" t="s">
        <v>28</v>
      </c>
      <c r="G22" s="46" t="s">
        <v>28</v>
      </c>
      <c r="H22" s="8">
        <v>1</v>
      </c>
      <c r="I22" s="8">
        <v>1</v>
      </c>
      <c r="J22" s="72">
        <f>I22/H22</f>
        <v>1</v>
      </c>
      <c r="K22" s="46" t="s">
        <v>28</v>
      </c>
      <c r="L22" s="46" t="s">
        <v>28</v>
      </c>
      <c r="M22" s="46" t="s">
        <v>28</v>
      </c>
      <c r="N22" s="46" t="s">
        <v>28</v>
      </c>
      <c r="O22" s="46" t="s">
        <v>28</v>
      </c>
      <c r="P22" s="46" t="s">
        <v>28</v>
      </c>
    </row>
    <row r="23" spans="1:16">
      <c r="A23" s="138" t="s">
        <v>38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40"/>
    </row>
    <row r="24" spans="1:16" ht="44.25" customHeight="1">
      <c r="A24" s="1"/>
      <c r="B24" s="89" t="s">
        <v>39</v>
      </c>
      <c r="C24" s="90"/>
      <c r="D24" s="90"/>
      <c r="E24" s="90"/>
      <c r="F24" s="90"/>
      <c r="G24" s="91"/>
      <c r="H24" s="1" t="s">
        <v>28</v>
      </c>
      <c r="I24" s="1" t="s">
        <v>28</v>
      </c>
      <c r="J24" s="46" t="s">
        <v>28</v>
      </c>
      <c r="K24" s="46" t="s">
        <v>28</v>
      </c>
      <c r="L24" s="46" t="s">
        <v>28</v>
      </c>
      <c r="M24" s="46" t="s">
        <v>28</v>
      </c>
      <c r="N24" s="46" t="s">
        <v>28</v>
      </c>
      <c r="O24" s="46" t="s">
        <v>28</v>
      </c>
      <c r="P24" s="46" t="s">
        <v>28</v>
      </c>
    </row>
    <row r="25" spans="1:16">
      <c r="A25" s="1"/>
      <c r="B25" s="1"/>
      <c r="C25" s="4">
        <v>20583</v>
      </c>
      <c r="D25" s="4">
        <v>17965</v>
      </c>
      <c r="E25" s="46">
        <f>D25/C25</f>
        <v>0.87280765680415873</v>
      </c>
      <c r="F25" s="46" t="s">
        <v>28</v>
      </c>
      <c r="G25" s="46" t="s">
        <v>28</v>
      </c>
      <c r="H25" s="1" t="s">
        <v>28</v>
      </c>
      <c r="I25" s="1" t="s">
        <v>28</v>
      </c>
      <c r="J25" s="46" t="s">
        <v>28</v>
      </c>
      <c r="K25" s="46" t="s">
        <v>28</v>
      </c>
      <c r="L25" s="46" t="s">
        <v>28</v>
      </c>
      <c r="M25" s="46" t="s">
        <v>28</v>
      </c>
      <c r="N25" s="46" t="s">
        <v>28</v>
      </c>
      <c r="O25" s="46" t="s">
        <v>28</v>
      </c>
      <c r="P25" s="46" t="s">
        <v>28</v>
      </c>
    </row>
    <row r="26" spans="1:16" ht="72">
      <c r="A26" s="1"/>
      <c r="B26" s="5" t="s">
        <v>42</v>
      </c>
      <c r="C26" s="4" t="s">
        <v>28</v>
      </c>
      <c r="D26" s="4" t="s">
        <v>28</v>
      </c>
      <c r="E26" s="46">
        <f>E25</f>
        <v>0.87280765680415873</v>
      </c>
      <c r="F26" s="46" t="s">
        <v>28</v>
      </c>
      <c r="G26" s="46" t="s">
        <v>28</v>
      </c>
      <c r="H26" s="1" t="s">
        <v>28</v>
      </c>
      <c r="I26" s="1" t="s">
        <v>28</v>
      </c>
      <c r="J26" s="46" t="s">
        <v>28</v>
      </c>
      <c r="K26" s="46" t="s">
        <v>28</v>
      </c>
      <c r="L26" s="46" t="s">
        <v>28</v>
      </c>
      <c r="M26" s="46" t="s">
        <v>28</v>
      </c>
      <c r="N26" s="46" t="s">
        <v>28</v>
      </c>
      <c r="O26" s="46" t="s">
        <v>28</v>
      </c>
      <c r="P26" s="46" t="s">
        <v>28</v>
      </c>
    </row>
    <row r="27" spans="1:16" ht="36">
      <c r="A27" s="1"/>
      <c r="B27" s="5" t="s">
        <v>43</v>
      </c>
      <c r="C27" s="4" t="s">
        <v>28</v>
      </c>
      <c r="D27" s="4" t="s">
        <v>28</v>
      </c>
      <c r="E27" s="46" t="s">
        <v>28</v>
      </c>
      <c r="F27" s="46" t="s">
        <v>28</v>
      </c>
      <c r="G27" s="46" t="s">
        <v>28</v>
      </c>
      <c r="H27" s="8">
        <v>1</v>
      </c>
      <c r="I27" s="8">
        <v>0</v>
      </c>
      <c r="J27" s="72">
        <f>I27/H27</f>
        <v>0</v>
      </c>
      <c r="K27" s="46" t="s">
        <v>28</v>
      </c>
      <c r="L27" s="46" t="s">
        <v>28</v>
      </c>
      <c r="M27" s="46" t="s">
        <v>28</v>
      </c>
      <c r="N27" s="46" t="s">
        <v>28</v>
      </c>
      <c r="O27" s="46" t="s">
        <v>28</v>
      </c>
      <c r="P27" s="46" t="s">
        <v>28</v>
      </c>
    </row>
    <row r="28" spans="1:16">
      <c r="A28" s="138" t="s">
        <v>44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40"/>
    </row>
    <row r="29" spans="1:16" ht="49.5" customHeight="1">
      <c r="A29" s="1"/>
      <c r="B29" s="89" t="s">
        <v>29</v>
      </c>
      <c r="C29" s="90"/>
      <c r="D29" s="90"/>
      <c r="E29" s="90"/>
      <c r="F29" s="90"/>
      <c r="G29" s="91"/>
      <c r="H29" s="1" t="s">
        <v>28</v>
      </c>
      <c r="I29" s="1" t="s">
        <v>28</v>
      </c>
      <c r="J29" s="46" t="s">
        <v>28</v>
      </c>
      <c r="K29" s="46" t="s">
        <v>28</v>
      </c>
      <c r="L29" s="46" t="s">
        <v>28</v>
      </c>
      <c r="M29" s="46" t="s">
        <v>28</v>
      </c>
      <c r="N29" s="46" t="s">
        <v>28</v>
      </c>
      <c r="O29" s="46" t="s">
        <v>28</v>
      </c>
      <c r="P29" s="46" t="s">
        <v>28</v>
      </c>
    </row>
    <row r="30" spans="1:16">
      <c r="A30" s="1"/>
      <c r="B30" s="1"/>
      <c r="C30" s="4">
        <v>263.89999999999998</v>
      </c>
      <c r="D30" s="4">
        <v>210.6</v>
      </c>
      <c r="E30" s="46">
        <f>D30/C30</f>
        <v>0.79802955665024633</v>
      </c>
      <c r="F30" s="46" t="s">
        <v>28</v>
      </c>
      <c r="G30" s="46" t="s">
        <v>28</v>
      </c>
      <c r="H30" s="1" t="s">
        <v>28</v>
      </c>
      <c r="I30" s="1" t="s">
        <v>28</v>
      </c>
      <c r="J30" s="46" t="s">
        <v>28</v>
      </c>
      <c r="K30" s="46" t="s">
        <v>28</v>
      </c>
      <c r="L30" s="46" t="s">
        <v>28</v>
      </c>
      <c r="M30" s="46" t="s">
        <v>28</v>
      </c>
      <c r="N30" s="46" t="s">
        <v>28</v>
      </c>
      <c r="O30" s="46" t="s">
        <v>28</v>
      </c>
      <c r="P30" s="46" t="s">
        <v>28</v>
      </c>
    </row>
    <row r="31" spans="1:16" ht="72">
      <c r="A31" s="1"/>
      <c r="B31" s="5" t="s">
        <v>45</v>
      </c>
      <c r="C31" s="4" t="s">
        <v>28</v>
      </c>
      <c r="D31" s="4" t="s">
        <v>28</v>
      </c>
      <c r="E31" s="46">
        <f>E30</f>
        <v>0.79802955665024633</v>
      </c>
      <c r="F31" s="46" t="s">
        <v>28</v>
      </c>
      <c r="G31" s="46" t="s">
        <v>28</v>
      </c>
      <c r="H31" s="1" t="s">
        <v>28</v>
      </c>
      <c r="I31" s="1" t="s">
        <v>28</v>
      </c>
      <c r="J31" s="46" t="s">
        <v>28</v>
      </c>
      <c r="K31" s="46" t="s">
        <v>28</v>
      </c>
      <c r="L31" s="46" t="s">
        <v>28</v>
      </c>
      <c r="M31" s="46" t="s">
        <v>28</v>
      </c>
      <c r="N31" s="46" t="s">
        <v>28</v>
      </c>
      <c r="O31" s="46" t="s">
        <v>28</v>
      </c>
      <c r="P31" s="46" t="s">
        <v>28</v>
      </c>
    </row>
    <row r="32" spans="1:16" ht="36">
      <c r="A32" s="1"/>
      <c r="B32" s="5" t="s">
        <v>46</v>
      </c>
      <c r="C32" s="4" t="s">
        <v>28</v>
      </c>
      <c r="D32" s="4" t="s">
        <v>28</v>
      </c>
      <c r="E32" s="46" t="s">
        <v>28</v>
      </c>
      <c r="F32" s="46" t="s">
        <v>28</v>
      </c>
      <c r="G32" s="46" t="s">
        <v>28</v>
      </c>
      <c r="H32" s="8">
        <v>1</v>
      </c>
      <c r="I32" s="8">
        <v>0</v>
      </c>
      <c r="J32" s="72">
        <f>I32/H32</f>
        <v>0</v>
      </c>
      <c r="K32" s="46" t="s">
        <v>28</v>
      </c>
      <c r="L32" s="46" t="s">
        <v>28</v>
      </c>
      <c r="M32" s="46" t="s">
        <v>28</v>
      </c>
      <c r="N32" s="46" t="s">
        <v>28</v>
      </c>
      <c r="O32" s="46" t="s">
        <v>28</v>
      </c>
      <c r="P32" s="46" t="s">
        <v>28</v>
      </c>
    </row>
    <row r="33" spans="1:16" ht="27.75" customHeight="1">
      <c r="A33" s="92" t="s">
        <v>47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4"/>
    </row>
    <row r="34" spans="1:16" ht="33.75" customHeight="1">
      <c r="A34" s="1"/>
      <c r="B34" s="89" t="s">
        <v>48</v>
      </c>
      <c r="C34" s="90"/>
      <c r="D34" s="90"/>
      <c r="E34" s="90"/>
      <c r="F34" s="90"/>
      <c r="G34" s="91"/>
      <c r="H34" s="1" t="s">
        <v>28</v>
      </c>
      <c r="I34" s="1" t="s">
        <v>28</v>
      </c>
      <c r="J34" s="46" t="s">
        <v>28</v>
      </c>
      <c r="K34" s="46" t="s">
        <v>28</v>
      </c>
      <c r="L34" s="46" t="s">
        <v>28</v>
      </c>
      <c r="M34" s="46" t="s">
        <v>28</v>
      </c>
      <c r="N34" s="46" t="s">
        <v>28</v>
      </c>
      <c r="O34" s="46" t="s">
        <v>28</v>
      </c>
      <c r="P34" s="46" t="s">
        <v>28</v>
      </c>
    </row>
    <row r="35" spans="1:16">
      <c r="A35" s="1"/>
      <c r="B35" s="1"/>
      <c r="C35" s="4">
        <v>93</v>
      </c>
      <c r="D35" s="4">
        <v>93</v>
      </c>
      <c r="E35" s="46">
        <f>D35/C35</f>
        <v>1</v>
      </c>
      <c r="F35" s="46" t="s">
        <v>28</v>
      </c>
      <c r="G35" s="46" t="s">
        <v>28</v>
      </c>
      <c r="H35" s="1" t="s">
        <v>28</v>
      </c>
      <c r="I35" s="1" t="s">
        <v>28</v>
      </c>
      <c r="J35" s="46" t="s">
        <v>28</v>
      </c>
      <c r="K35" s="46" t="s">
        <v>28</v>
      </c>
      <c r="L35" s="46" t="s">
        <v>28</v>
      </c>
      <c r="M35" s="46" t="s">
        <v>28</v>
      </c>
      <c r="N35" s="46" t="s">
        <v>28</v>
      </c>
      <c r="O35" s="46" t="s">
        <v>28</v>
      </c>
      <c r="P35" s="46" t="s">
        <v>28</v>
      </c>
    </row>
    <row r="36" spans="1:16" ht="72">
      <c r="A36" s="1"/>
      <c r="B36" s="5" t="s">
        <v>49</v>
      </c>
      <c r="C36" s="4" t="s">
        <v>28</v>
      </c>
      <c r="D36" s="4" t="s">
        <v>28</v>
      </c>
      <c r="E36" s="46">
        <f>E35</f>
        <v>1</v>
      </c>
      <c r="F36" s="46" t="s">
        <v>28</v>
      </c>
      <c r="G36" s="46" t="s">
        <v>28</v>
      </c>
      <c r="H36" s="1" t="s">
        <v>28</v>
      </c>
      <c r="I36" s="1" t="s">
        <v>28</v>
      </c>
      <c r="J36" s="46" t="s">
        <v>28</v>
      </c>
      <c r="K36" s="46" t="s">
        <v>28</v>
      </c>
      <c r="L36" s="46" t="s">
        <v>28</v>
      </c>
      <c r="M36" s="46" t="s">
        <v>28</v>
      </c>
      <c r="N36" s="46" t="s">
        <v>28</v>
      </c>
      <c r="O36" s="46" t="s">
        <v>28</v>
      </c>
      <c r="P36" s="46" t="s">
        <v>28</v>
      </c>
    </row>
    <row r="37" spans="1:16" ht="36">
      <c r="A37" s="1"/>
      <c r="B37" s="5" t="s">
        <v>50</v>
      </c>
      <c r="C37" s="4" t="s">
        <v>28</v>
      </c>
      <c r="D37" s="4" t="s">
        <v>28</v>
      </c>
      <c r="E37" s="46" t="s">
        <v>28</v>
      </c>
      <c r="F37" s="46" t="s">
        <v>28</v>
      </c>
      <c r="G37" s="46" t="s">
        <v>28</v>
      </c>
      <c r="H37" s="8">
        <v>1</v>
      </c>
      <c r="I37" s="8">
        <v>1</v>
      </c>
      <c r="J37" s="72">
        <f>I37/H37</f>
        <v>1</v>
      </c>
      <c r="K37" s="46" t="s">
        <v>28</v>
      </c>
      <c r="L37" s="46" t="s">
        <v>28</v>
      </c>
      <c r="M37" s="46" t="s">
        <v>28</v>
      </c>
      <c r="N37" s="46" t="s">
        <v>28</v>
      </c>
      <c r="O37" s="46" t="s">
        <v>28</v>
      </c>
      <c r="P37" s="46" t="s">
        <v>28</v>
      </c>
    </row>
    <row r="38" spans="1:16" ht="36" customHeight="1">
      <c r="A38" s="92" t="s">
        <v>51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4"/>
    </row>
    <row r="39" spans="1:16" ht="33.75" customHeight="1">
      <c r="A39" s="1"/>
      <c r="B39" s="89" t="s">
        <v>52</v>
      </c>
      <c r="C39" s="90"/>
      <c r="D39" s="90"/>
      <c r="E39" s="90"/>
      <c r="F39" s="90"/>
      <c r="G39" s="91"/>
      <c r="H39" s="1" t="s">
        <v>28</v>
      </c>
      <c r="I39" s="1" t="s">
        <v>28</v>
      </c>
      <c r="J39" s="46" t="s">
        <v>28</v>
      </c>
      <c r="K39" s="46" t="s">
        <v>28</v>
      </c>
      <c r="L39" s="46" t="s">
        <v>28</v>
      </c>
      <c r="M39" s="46" t="s">
        <v>28</v>
      </c>
      <c r="N39" s="46" t="s">
        <v>28</v>
      </c>
      <c r="O39" s="46" t="s">
        <v>28</v>
      </c>
      <c r="P39" s="46" t="s">
        <v>28</v>
      </c>
    </row>
    <row r="40" spans="1:16">
      <c r="A40" s="1"/>
      <c r="B40" s="1"/>
      <c r="C40" s="4">
        <v>165</v>
      </c>
      <c r="D40" s="4">
        <v>237</v>
      </c>
      <c r="E40" s="46">
        <v>1</v>
      </c>
      <c r="F40" s="46" t="s">
        <v>28</v>
      </c>
      <c r="G40" s="46" t="s">
        <v>28</v>
      </c>
      <c r="H40" s="1" t="s">
        <v>28</v>
      </c>
      <c r="I40" s="1" t="s">
        <v>28</v>
      </c>
      <c r="J40" s="46" t="s">
        <v>28</v>
      </c>
      <c r="K40" s="46" t="s">
        <v>28</v>
      </c>
      <c r="L40" s="46" t="s">
        <v>28</v>
      </c>
      <c r="M40" s="46" t="s">
        <v>28</v>
      </c>
      <c r="N40" s="46" t="s">
        <v>28</v>
      </c>
      <c r="O40" s="46" t="s">
        <v>28</v>
      </c>
      <c r="P40" s="46" t="s">
        <v>28</v>
      </c>
    </row>
    <row r="41" spans="1:16" ht="72">
      <c r="A41" s="1"/>
      <c r="B41" s="5" t="s">
        <v>53</v>
      </c>
      <c r="C41" s="4" t="s">
        <v>28</v>
      </c>
      <c r="D41" s="4" t="s">
        <v>28</v>
      </c>
      <c r="E41" s="46">
        <f>E40</f>
        <v>1</v>
      </c>
      <c r="F41" s="46" t="s">
        <v>28</v>
      </c>
      <c r="G41" s="46" t="s">
        <v>28</v>
      </c>
      <c r="H41" s="1" t="s">
        <v>28</v>
      </c>
      <c r="I41" s="1" t="s">
        <v>28</v>
      </c>
      <c r="J41" s="46" t="s">
        <v>28</v>
      </c>
      <c r="K41" s="46" t="s">
        <v>28</v>
      </c>
      <c r="L41" s="46" t="s">
        <v>28</v>
      </c>
      <c r="M41" s="46" t="s">
        <v>28</v>
      </c>
      <c r="N41" s="46" t="s">
        <v>28</v>
      </c>
      <c r="O41" s="46" t="s">
        <v>28</v>
      </c>
      <c r="P41" s="46" t="s">
        <v>28</v>
      </c>
    </row>
    <row r="42" spans="1:16" ht="36">
      <c r="A42" s="1"/>
      <c r="B42" s="5" t="s">
        <v>54</v>
      </c>
      <c r="C42" s="4" t="s">
        <v>28</v>
      </c>
      <c r="D42" s="4" t="s">
        <v>28</v>
      </c>
      <c r="E42" s="46" t="s">
        <v>28</v>
      </c>
      <c r="F42" s="46" t="s">
        <v>28</v>
      </c>
      <c r="G42" s="46" t="s">
        <v>28</v>
      </c>
      <c r="H42" s="8">
        <v>1</v>
      </c>
      <c r="I42" s="8">
        <v>1</v>
      </c>
      <c r="J42" s="72">
        <f>I42/H42</f>
        <v>1</v>
      </c>
      <c r="K42" s="46" t="s">
        <v>28</v>
      </c>
      <c r="L42" s="46" t="s">
        <v>28</v>
      </c>
      <c r="M42" s="46" t="s">
        <v>28</v>
      </c>
      <c r="N42" s="46" t="s">
        <v>28</v>
      </c>
      <c r="O42" s="46" t="s">
        <v>28</v>
      </c>
      <c r="P42" s="46" t="s">
        <v>28</v>
      </c>
    </row>
    <row r="43" spans="1:16">
      <c r="A43" s="92" t="s">
        <v>55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4"/>
    </row>
    <row r="44" spans="1:16" ht="33.75" customHeight="1">
      <c r="A44" s="1"/>
      <c r="B44" s="89" t="s">
        <v>56</v>
      </c>
      <c r="C44" s="90"/>
      <c r="D44" s="90"/>
      <c r="E44" s="90"/>
      <c r="F44" s="90"/>
      <c r="G44" s="91"/>
      <c r="H44" s="1" t="s">
        <v>28</v>
      </c>
      <c r="I44" s="1" t="s">
        <v>28</v>
      </c>
      <c r="J44" s="46" t="s">
        <v>28</v>
      </c>
      <c r="K44" s="46" t="s">
        <v>28</v>
      </c>
      <c r="L44" s="46" t="s">
        <v>28</v>
      </c>
      <c r="M44" s="46" t="s">
        <v>28</v>
      </c>
      <c r="N44" s="46" t="s">
        <v>28</v>
      </c>
      <c r="O44" s="46" t="s">
        <v>28</v>
      </c>
      <c r="P44" s="46" t="s">
        <v>28</v>
      </c>
    </row>
    <row r="45" spans="1:16">
      <c r="A45" s="1"/>
      <c r="B45" s="1"/>
      <c r="C45" s="4">
        <v>100</v>
      </c>
      <c r="D45" s="4">
        <v>100</v>
      </c>
      <c r="E45" s="46">
        <v>1</v>
      </c>
      <c r="F45" s="46" t="s">
        <v>28</v>
      </c>
      <c r="G45" s="46" t="s">
        <v>28</v>
      </c>
      <c r="H45" s="1" t="s">
        <v>28</v>
      </c>
      <c r="I45" s="1" t="s">
        <v>28</v>
      </c>
      <c r="J45" s="46" t="s">
        <v>28</v>
      </c>
      <c r="K45" s="46" t="s">
        <v>28</v>
      </c>
      <c r="L45" s="46" t="s">
        <v>28</v>
      </c>
      <c r="M45" s="46" t="s">
        <v>28</v>
      </c>
      <c r="N45" s="46" t="s">
        <v>28</v>
      </c>
      <c r="O45" s="46" t="s">
        <v>28</v>
      </c>
      <c r="P45" s="46" t="s">
        <v>28</v>
      </c>
    </row>
    <row r="46" spans="1:16" ht="72">
      <c r="A46" s="1"/>
      <c r="B46" s="5" t="s">
        <v>57</v>
      </c>
      <c r="C46" s="4" t="s">
        <v>28</v>
      </c>
      <c r="D46" s="4" t="s">
        <v>28</v>
      </c>
      <c r="E46" s="46">
        <f>E45</f>
        <v>1</v>
      </c>
      <c r="F46" s="46" t="s">
        <v>28</v>
      </c>
      <c r="G46" s="46" t="s">
        <v>28</v>
      </c>
      <c r="H46" s="1" t="s">
        <v>28</v>
      </c>
      <c r="I46" s="1" t="s">
        <v>28</v>
      </c>
      <c r="J46" s="46" t="s">
        <v>28</v>
      </c>
      <c r="K46" s="46" t="s">
        <v>28</v>
      </c>
      <c r="L46" s="46" t="s">
        <v>28</v>
      </c>
      <c r="M46" s="46" t="s">
        <v>28</v>
      </c>
      <c r="N46" s="46" t="s">
        <v>28</v>
      </c>
      <c r="O46" s="46" t="s">
        <v>28</v>
      </c>
      <c r="P46" s="46" t="s">
        <v>28</v>
      </c>
    </row>
    <row r="47" spans="1:16" ht="36">
      <c r="A47" s="1"/>
      <c r="B47" s="5" t="s">
        <v>58</v>
      </c>
      <c r="C47" s="4" t="s">
        <v>28</v>
      </c>
      <c r="D47" s="4" t="s">
        <v>28</v>
      </c>
      <c r="E47" s="46" t="s">
        <v>28</v>
      </c>
      <c r="F47" s="46" t="s">
        <v>28</v>
      </c>
      <c r="G47" s="46" t="s">
        <v>28</v>
      </c>
      <c r="H47" s="8">
        <v>1</v>
      </c>
      <c r="I47" s="8">
        <v>1</v>
      </c>
      <c r="J47" s="72">
        <f>I47/H47</f>
        <v>1</v>
      </c>
      <c r="K47" s="46" t="s">
        <v>28</v>
      </c>
      <c r="L47" s="46" t="s">
        <v>28</v>
      </c>
      <c r="M47" s="46" t="s">
        <v>28</v>
      </c>
      <c r="N47" s="46" t="s">
        <v>28</v>
      </c>
      <c r="O47" s="46" t="s">
        <v>28</v>
      </c>
      <c r="P47" s="46" t="s">
        <v>28</v>
      </c>
    </row>
    <row r="48" spans="1:16">
      <c r="A48" s="92" t="s">
        <v>59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4"/>
    </row>
    <row r="49" spans="1:16" ht="30.75" customHeight="1">
      <c r="A49" s="1"/>
      <c r="B49" s="89" t="s">
        <v>60</v>
      </c>
      <c r="C49" s="90"/>
      <c r="D49" s="90"/>
      <c r="E49" s="90"/>
      <c r="F49" s="90"/>
      <c r="G49" s="91"/>
      <c r="H49" s="1" t="s">
        <v>28</v>
      </c>
      <c r="I49" s="1" t="s">
        <v>28</v>
      </c>
      <c r="J49" s="46" t="s">
        <v>28</v>
      </c>
      <c r="K49" s="46" t="s">
        <v>28</v>
      </c>
      <c r="L49" s="46" t="s">
        <v>28</v>
      </c>
      <c r="M49" s="46" t="s">
        <v>28</v>
      </c>
      <c r="N49" s="46" t="s">
        <v>28</v>
      </c>
      <c r="O49" s="46" t="s">
        <v>28</v>
      </c>
      <c r="P49" s="46" t="s">
        <v>28</v>
      </c>
    </row>
    <row r="50" spans="1:16">
      <c r="A50" s="1"/>
      <c r="B50" s="1"/>
      <c r="C50" s="4">
        <v>156</v>
      </c>
      <c r="D50" s="4">
        <v>96</v>
      </c>
      <c r="E50" s="46">
        <f>D50/C50</f>
        <v>0.61538461538461542</v>
      </c>
      <c r="F50" s="46" t="s">
        <v>28</v>
      </c>
      <c r="G50" s="46" t="s">
        <v>28</v>
      </c>
      <c r="H50" s="1" t="s">
        <v>28</v>
      </c>
      <c r="I50" s="1" t="s">
        <v>28</v>
      </c>
      <c r="J50" s="46" t="s">
        <v>28</v>
      </c>
      <c r="K50" s="46" t="s">
        <v>28</v>
      </c>
      <c r="L50" s="46" t="s">
        <v>28</v>
      </c>
      <c r="M50" s="46" t="s">
        <v>28</v>
      </c>
      <c r="N50" s="46" t="s">
        <v>28</v>
      </c>
      <c r="O50" s="46" t="s">
        <v>28</v>
      </c>
      <c r="P50" s="46" t="s">
        <v>28</v>
      </c>
    </row>
    <row r="51" spans="1:16" ht="72">
      <c r="A51" s="1"/>
      <c r="B51" s="5" t="s">
        <v>61</v>
      </c>
      <c r="C51" s="4" t="s">
        <v>28</v>
      </c>
      <c r="D51" s="4" t="s">
        <v>28</v>
      </c>
      <c r="E51" s="46">
        <f>E50</f>
        <v>0.61538461538461542</v>
      </c>
      <c r="F51" s="46" t="s">
        <v>28</v>
      </c>
      <c r="G51" s="46" t="s">
        <v>28</v>
      </c>
      <c r="H51" s="1" t="s">
        <v>28</v>
      </c>
      <c r="I51" s="1" t="s">
        <v>28</v>
      </c>
      <c r="J51" s="46" t="s">
        <v>28</v>
      </c>
      <c r="K51" s="46" t="s">
        <v>28</v>
      </c>
      <c r="L51" s="46" t="s">
        <v>28</v>
      </c>
      <c r="M51" s="46" t="s">
        <v>28</v>
      </c>
      <c r="N51" s="46" t="s">
        <v>28</v>
      </c>
      <c r="O51" s="46" t="s">
        <v>28</v>
      </c>
      <c r="P51" s="46" t="s">
        <v>28</v>
      </c>
    </row>
    <row r="52" spans="1:16" ht="36">
      <c r="A52" s="1"/>
      <c r="B52" s="5" t="s">
        <v>62</v>
      </c>
      <c r="C52" s="4" t="s">
        <v>28</v>
      </c>
      <c r="D52" s="4" t="s">
        <v>28</v>
      </c>
      <c r="E52" s="46" t="s">
        <v>28</v>
      </c>
      <c r="F52" s="46" t="s">
        <v>28</v>
      </c>
      <c r="G52" s="46" t="s">
        <v>28</v>
      </c>
      <c r="H52" s="8">
        <v>1</v>
      </c>
      <c r="I52" s="8">
        <v>0</v>
      </c>
      <c r="J52" s="72">
        <f>I52/H52</f>
        <v>0</v>
      </c>
      <c r="K52" s="46" t="s">
        <v>28</v>
      </c>
      <c r="L52" s="46" t="s">
        <v>28</v>
      </c>
      <c r="M52" s="46" t="s">
        <v>28</v>
      </c>
      <c r="N52" s="46" t="s">
        <v>28</v>
      </c>
      <c r="O52" s="46" t="s">
        <v>28</v>
      </c>
      <c r="P52" s="46" t="s">
        <v>28</v>
      </c>
    </row>
    <row r="53" spans="1:16">
      <c r="A53" s="138" t="s">
        <v>63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40"/>
    </row>
    <row r="54" spans="1:16">
      <c r="A54" s="1"/>
      <c r="B54" s="89" t="s">
        <v>29</v>
      </c>
      <c r="C54" s="90"/>
      <c r="D54" s="90"/>
      <c r="E54" s="90"/>
      <c r="F54" s="90"/>
      <c r="G54" s="91"/>
      <c r="H54" s="1" t="s">
        <v>28</v>
      </c>
      <c r="I54" s="1" t="s">
        <v>28</v>
      </c>
      <c r="J54" s="46" t="s">
        <v>28</v>
      </c>
      <c r="K54" s="46" t="s">
        <v>28</v>
      </c>
      <c r="L54" s="46" t="s">
        <v>28</v>
      </c>
      <c r="M54" s="46" t="s">
        <v>28</v>
      </c>
      <c r="N54" s="46" t="s">
        <v>28</v>
      </c>
      <c r="O54" s="46" t="s">
        <v>28</v>
      </c>
      <c r="P54" s="46" t="s">
        <v>28</v>
      </c>
    </row>
    <row r="55" spans="1:16">
      <c r="A55" s="1"/>
      <c r="B55" s="1"/>
      <c r="C55" s="4">
        <v>263.89999999999998</v>
      </c>
      <c r="D55" s="4">
        <v>210.6</v>
      </c>
      <c r="E55" s="46">
        <f>D55/C55</f>
        <v>0.79802955665024633</v>
      </c>
      <c r="F55" s="46" t="s">
        <v>28</v>
      </c>
      <c r="G55" s="46" t="s">
        <v>28</v>
      </c>
      <c r="H55" s="1" t="s">
        <v>28</v>
      </c>
      <c r="I55" s="1" t="s">
        <v>28</v>
      </c>
      <c r="J55" s="46" t="s">
        <v>28</v>
      </c>
      <c r="K55" s="46" t="s">
        <v>28</v>
      </c>
      <c r="L55" s="46" t="s">
        <v>28</v>
      </c>
      <c r="M55" s="46" t="s">
        <v>28</v>
      </c>
      <c r="N55" s="46" t="s">
        <v>28</v>
      </c>
      <c r="O55" s="46" t="s">
        <v>28</v>
      </c>
      <c r="P55" s="46" t="s">
        <v>28</v>
      </c>
    </row>
    <row r="56" spans="1:16" ht="72">
      <c r="A56" s="1"/>
      <c r="B56" s="5" t="s">
        <v>68</v>
      </c>
      <c r="C56" s="4" t="s">
        <v>28</v>
      </c>
      <c r="D56" s="4" t="s">
        <v>28</v>
      </c>
      <c r="E56" s="46">
        <f>E55</f>
        <v>0.79802955665024633</v>
      </c>
      <c r="F56" s="46" t="s">
        <v>28</v>
      </c>
      <c r="G56" s="46" t="s">
        <v>28</v>
      </c>
      <c r="H56" s="1" t="s">
        <v>28</v>
      </c>
      <c r="I56" s="1" t="s">
        <v>28</v>
      </c>
      <c r="J56" s="46" t="s">
        <v>28</v>
      </c>
      <c r="K56" s="46" t="s">
        <v>28</v>
      </c>
      <c r="L56" s="46" t="s">
        <v>28</v>
      </c>
      <c r="M56" s="46" t="s">
        <v>28</v>
      </c>
      <c r="N56" s="46" t="s">
        <v>28</v>
      </c>
      <c r="O56" s="46" t="s">
        <v>28</v>
      </c>
      <c r="P56" s="46" t="s">
        <v>28</v>
      </c>
    </row>
    <row r="57" spans="1:16" ht="42" customHeight="1">
      <c r="A57" s="1"/>
      <c r="B57" s="5" t="s">
        <v>69</v>
      </c>
      <c r="C57" s="4" t="s">
        <v>28</v>
      </c>
      <c r="D57" s="4" t="s">
        <v>28</v>
      </c>
      <c r="E57" s="46" t="s">
        <v>28</v>
      </c>
      <c r="F57" s="46" t="s">
        <v>28</v>
      </c>
      <c r="G57" s="46" t="s">
        <v>28</v>
      </c>
      <c r="H57" s="8">
        <v>1</v>
      </c>
      <c r="I57" s="8">
        <v>1</v>
      </c>
      <c r="J57" s="72">
        <f>I57/H57</f>
        <v>1</v>
      </c>
      <c r="K57" s="46" t="s">
        <v>28</v>
      </c>
      <c r="L57" s="46" t="s">
        <v>28</v>
      </c>
      <c r="M57" s="46" t="s">
        <v>28</v>
      </c>
      <c r="N57" s="46" t="s">
        <v>28</v>
      </c>
      <c r="O57" s="46" t="s">
        <v>28</v>
      </c>
      <c r="P57" s="46" t="s">
        <v>28</v>
      </c>
    </row>
    <row r="58" spans="1:16" ht="28.5" customHeight="1">
      <c r="A58" s="1"/>
      <c r="B58" s="10" t="s">
        <v>64</v>
      </c>
      <c r="C58" s="13" t="s">
        <v>28</v>
      </c>
      <c r="D58" s="13" t="s">
        <v>28</v>
      </c>
      <c r="E58" s="47" t="s">
        <v>28</v>
      </c>
      <c r="F58" s="53">
        <f>(E56+E51+E46+E41+E36+E31+E26+E21+E16+E11)/10</f>
        <v>0.86546233692326457</v>
      </c>
      <c r="G58" s="47" t="s">
        <v>28</v>
      </c>
      <c r="H58" s="9" t="s">
        <v>28</v>
      </c>
      <c r="I58" s="9" t="s">
        <v>28</v>
      </c>
      <c r="J58" s="47" t="s">
        <v>28</v>
      </c>
      <c r="K58" s="47" t="s">
        <v>28</v>
      </c>
      <c r="L58" s="47" t="s">
        <v>28</v>
      </c>
      <c r="M58" s="47" t="s">
        <v>28</v>
      </c>
      <c r="N58" s="47" t="s">
        <v>28</v>
      </c>
      <c r="O58" s="47" t="s">
        <v>28</v>
      </c>
      <c r="P58" s="47" t="s">
        <v>28</v>
      </c>
    </row>
    <row r="59" spans="1:16" ht="46.5" customHeight="1">
      <c r="A59" s="1"/>
      <c r="B59" s="10" t="s">
        <v>70</v>
      </c>
      <c r="C59" s="13" t="s">
        <v>28</v>
      </c>
      <c r="D59" s="13" t="s">
        <v>28</v>
      </c>
      <c r="E59" s="47" t="s">
        <v>28</v>
      </c>
      <c r="F59" s="47" t="s">
        <v>28</v>
      </c>
      <c r="G59" s="56">
        <f>F58</f>
        <v>0.86546233692326457</v>
      </c>
      <c r="H59" s="9" t="s">
        <v>28</v>
      </c>
      <c r="I59" s="9" t="s">
        <v>28</v>
      </c>
      <c r="J59" s="47" t="s">
        <v>28</v>
      </c>
      <c r="K59" s="47" t="s">
        <v>28</v>
      </c>
      <c r="L59" s="47" t="s">
        <v>28</v>
      </c>
      <c r="M59" s="47" t="s">
        <v>28</v>
      </c>
      <c r="N59" s="47" t="s">
        <v>28</v>
      </c>
      <c r="O59" s="47" t="s">
        <v>28</v>
      </c>
      <c r="P59" s="47" t="s">
        <v>28</v>
      </c>
    </row>
    <row r="60" spans="1:16" ht="36">
      <c r="A60" s="1"/>
      <c r="B60" s="10" t="s">
        <v>65</v>
      </c>
      <c r="C60" s="13" t="s">
        <v>28</v>
      </c>
      <c r="D60" s="13" t="s">
        <v>28</v>
      </c>
      <c r="E60" s="47" t="s">
        <v>28</v>
      </c>
      <c r="F60" s="47" t="s">
        <v>28</v>
      </c>
      <c r="G60" s="47" t="s">
        <v>28</v>
      </c>
      <c r="H60" s="9" t="s">
        <v>28</v>
      </c>
      <c r="I60" s="9" t="s">
        <v>28</v>
      </c>
      <c r="J60" s="47" t="s">
        <v>28</v>
      </c>
      <c r="K60" s="64">
        <v>0.89</v>
      </c>
      <c r="L60" s="64">
        <v>0.48</v>
      </c>
      <c r="M60" s="65">
        <v>0.1</v>
      </c>
      <c r="N60" s="65">
        <v>1</v>
      </c>
      <c r="O60" s="47" t="s">
        <v>28</v>
      </c>
      <c r="P60" s="11">
        <f>(K60+N60+M60+L60)/4</f>
        <v>0.61750000000000005</v>
      </c>
    </row>
    <row r="61" spans="1:16" ht="36">
      <c r="A61" s="1"/>
      <c r="B61" s="10" t="s">
        <v>66</v>
      </c>
      <c r="C61" s="13" t="s">
        <v>28</v>
      </c>
      <c r="D61" s="13" t="s">
        <v>28</v>
      </c>
      <c r="E61" s="47" t="s">
        <v>28</v>
      </c>
      <c r="F61" s="47" t="s">
        <v>28</v>
      </c>
      <c r="G61" s="47" t="s">
        <v>28</v>
      </c>
      <c r="H61" s="9" t="s">
        <v>28</v>
      </c>
      <c r="I61" s="9" t="s">
        <v>28</v>
      </c>
      <c r="J61" s="71">
        <f>(J57+J52+J47+J42+J37+J32+J27+J22+J12)/10</f>
        <v>0.6</v>
      </c>
      <c r="K61" s="47" t="s">
        <v>28</v>
      </c>
      <c r="L61" s="47" t="s">
        <v>28</v>
      </c>
      <c r="M61" s="47" t="s">
        <v>28</v>
      </c>
      <c r="N61" s="47" t="s">
        <v>28</v>
      </c>
      <c r="O61" s="47" t="s">
        <v>28</v>
      </c>
      <c r="P61" s="47" t="s">
        <v>28</v>
      </c>
    </row>
    <row r="62" spans="1:16" ht="65.25" customHeight="1">
      <c r="A62" s="1"/>
      <c r="B62" s="10" t="s">
        <v>67</v>
      </c>
      <c r="C62" s="97">
        <f>0.5*G59+0.3*P60+0.2*J61</f>
        <v>0.73798116846163231</v>
      </c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9" t="s">
        <v>192</v>
      </c>
      <c r="O62" s="99"/>
      <c r="P62" s="99"/>
    </row>
    <row r="63" spans="1:16">
      <c r="A63" s="141" t="s">
        <v>105</v>
      </c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3"/>
    </row>
    <row r="64" spans="1:16">
      <c r="A64" s="100" t="s">
        <v>106</v>
      </c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2"/>
    </row>
    <row r="65" spans="1:16" ht="30" customHeight="1">
      <c r="A65" s="147"/>
      <c r="B65" s="106" t="s">
        <v>108</v>
      </c>
      <c r="C65" s="107"/>
      <c r="D65" s="107"/>
      <c r="E65" s="107"/>
      <c r="F65" s="107"/>
      <c r="G65" s="108"/>
      <c r="H65" s="15" t="s">
        <v>28</v>
      </c>
      <c r="I65" s="15" t="s">
        <v>28</v>
      </c>
      <c r="J65" s="66" t="s">
        <v>28</v>
      </c>
      <c r="K65" s="66" t="s">
        <v>28</v>
      </c>
      <c r="L65" s="66" t="s">
        <v>28</v>
      </c>
      <c r="M65" s="66" t="s">
        <v>28</v>
      </c>
      <c r="N65" s="66" t="s">
        <v>28</v>
      </c>
      <c r="O65" s="66" t="s">
        <v>28</v>
      </c>
      <c r="P65" s="66" t="s">
        <v>28</v>
      </c>
    </row>
    <row r="66" spans="1:16">
      <c r="A66" s="16"/>
      <c r="B66" s="20"/>
      <c r="C66" s="21">
        <v>65</v>
      </c>
      <c r="D66" s="21">
        <v>65</v>
      </c>
      <c r="E66" s="49">
        <v>1</v>
      </c>
      <c r="F66" s="55" t="s">
        <v>28</v>
      </c>
      <c r="G66" s="54" t="s">
        <v>28</v>
      </c>
      <c r="H66" s="15" t="s">
        <v>28</v>
      </c>
      <c r="I66" s="15" t="s">
        <v>28</v>
      </c>
      <c r="J66" s="66" t="s">
        <v>28</v>
      </c>
      <c r="K66" s="66" t="s">
        <v>28</v>
      </c>
      <c r="L66" s="66" t="s">
        <v>28</v>
      </c>
      <c r="M66" s="66" t="s">
        <v>28</v>
      </c>
      <c r="N66" s="66" t="s">
        <v>28</v>
      </c>
      <c r="O66" s="66" t="s">
        <v>28</v>
      </c>
      <c r="P66" s="66" t="s">
        <v>28</v>
      </c>
    </row>
    <row r="67" spans="1:16" ht="30.75" customHeight="1">
      <c r="A67" s="16"/>
      <c r="B67" s="106" t="s">
        <v>109</v>
      </c>
      <c r="C67" s="107"/>
      <c r="D67" s="107"/>
      <c r="E67" s="107"/>
      <c r="F67" s="107"/>
      <c r="G67" s="108"/>
      <c r="H67" s="23" t="s">
        <v>28</v>
      </c>
      <c r="I67" s="23" t="s">
        <v>28</v>
      </c>
      <c r="J67" s="57" t="s">
        <v>28</v>
      </c>
      <c r="K67" s="57" t="s">
        <v>28</v>
      </c>
      <c r="L67" s="57" t="s">
        <v>28</v>
      </c>
      <c r="M67" s="57" t="s">
        <v>28</v>
      </c>
      <c r="N67" s="57" t="s">
        <v>28</v>
      </c>
      <c r="O67" s="57" t="s">
        <v>28</v>
      </c>
      <c r="P67" s="57" t="s">
        <v>28</v>
      </c>
    </row>
    <row r="68" spans="1:16">
      <c r="A68" s="16"/>
      <c r="B68" s="24"/>
      <c r="C68" s="25">
        <v>91.7</v>
      </c>
      <c r="D68" s="25">
        <v>91.7</v>
      </c>
      <c r="E68" s="49">
        <v>1</v>
      </c>
      <c r="F68" s="55" t="s">
        <v>28</v>
      </c>
      <c r="G68" s="57" t="s">
        <v>28</v>
      </c>
      <c r="H68" s="23" t="s">
        <v>28</v>
      </c>
      <c r="I68" s="23" t="s">
        <v>28</v>
      </c>
      <c r="J68" s="57" t="s">
        <v>28</v>
      </c>
      <c r="K68" s="57" t="s">
        <v>28</v>
      </c>
      <c r="L68" s="57" t="s">
        <v>28</v>
      </c>
      <c r="M68" s="57" t="s">
        <v>28</v>
      </c>
      <c r="N68" s="57" t="s">
        <v>28</v>
      </c>
      <c r="O68" s="57" t="s">
        <v>28</v>
      </c>
      <c r="P68" s="57" t="s">
        <v>28</v>
      </c>
    </row>
    <row r="69" spans="1:16" ht="29.25" customHeight="1">
      <c r="A69" s="16"/>
      <c r="B69" s="144" t="s">
        <v>110</v>
      </c>
      <c r="C69" s="145"/>
      <c r="D69" s="145"/>
      <c r="E69" s="145"/>
      <c r="F69" s="145"/>
      <c r="G69" s="146"/>
      <c r="H69" s="22" t="s">
        <v>28</v>
      </c>
      <c r="I69" s="22" t="s">
        <v>28</v>
      </c>
      <c r="J69" s="55" t="s">
        <v>28</v>
      </c>
      <c r="K69" s="55" t="s">
        <v>28</v>
      </c>
      <c r="L69" s="55" t="s">
        <v>28</v>
      </c>
      <c r="M69" s="55" t="s">
        <v>28</v>
      </c>
      <c r="N69" s="55" t="s">
        <v>28</v>
      </c>
      <c r="O69" s="55" t="s">
        <v>28</v>
      </c>
      <c r="P69" s="55" t="s">
        <v>28</v>
      </c>
    </row>
    <row r="70" spans="1:16">
      <c r="A70" s="16"/>
      <c r="B70" s="24"/>
      <c r="C70" s="25">
        <v>0.14000000000000001</v>
      </c>
      <c r="D70" s="25">
        <v>0.14000000000000001</v>
      </c>
      <c r="E70" s="49">
        <v>1</v>
      </c>
      <c r="F70" s="55" t="s">
        <v>28</v>
      </c>
      <c r="G70" s="55" t="s">
        <v>28</v>
      </c>
      <c r="H70" s="22" t="s">
        <v>28</v>
      </c>
      <c r="I70" s="22" t="s">
        <v>28</v>
      </c>
      <c r="J70" s="55" t="s">
        <v>28</v>
      </c>
      <c r="K70" s="55" t="s">
        <v>28</v>
      </c>
      <c r="L70" s="55" t="s">
        <v>28</v>
      </c>
      <c r="M70" s="55" t="s">
        <v>28</v>
      </c>
      <c r="N70" s="55" t="s">
        <v>28</v>
      </c>
      <c r="O70" s="55" t="s">
        <v>28</v>
      </c>
      <c r="P70" s="55" t="s">
        <v>28</v>
      </c>
    </row>
    <row r="71" spans="1:16" ht="31.5" customHeight="1">
      <c r="A71" s="16"/>
      <c r="B71" s="106" t="s">
        <v>111</v>
      </c>
      <c r="C71" s="107"/>
      <c r="D71" s="107"/>
      <c r="E71" s="107"/>
      <c r="F71" s="107"/>
      <c r="G71" s="108"/>
      <c r="H71" s="15" t="s">
        <v>28</v>
      </c>
      <c r="I71" s="15" t="s">
        <v>28</v>
      </c>
      <c r="J71" s="66" t="s">
        <v>28</v>
      </c>
      <c r="K71" s="66" t="s">
        <v>28</v>
      </c>
      <c r="L71" s="66" t="s">
        <v>28</v>
      </c>
      <c r="M71" s="66" t="s">
        <v>28</v>
      </c>
      <c r="N71" s="66" t="s">
        <v>28</v>
      </c>
      <c r="O71" s="66" t="s">
        <v>28</v>
      </c>
      <c r="P71" s="66" t="s">
        <v>28</v>
      </c>
    </row>
    <row r="72" spans="1:16">
      <c r="A72" s="16"/>
      <c r="B72" s="15"/>
      <c r="C72" s="21">
        <v>4.5</v>
      </c>
      <c r="D72" s="21">
        <v>4.5</v>
      </c>
      <c r="E72" s="49">
        <v>1</v>
      </c>
      <c r="F72" s="49" t="s">
        <v>28</v>
      </c>
      <c r="G72" s="49" t="s">
        <v>28</v>
      </c>
      <c r="H72" s="15" t="s">
        <v>28</v>
      </c>
      <c r="I72" s="15" t="s">
        <v>28</v>
      </c>
      <c r="J72" s="66" t="s">
        <v>28</v>
      </c>
      <c r="K72" s="66" t="s">
        <v>28</v>
      </c>
      <c r="L72" s="66" t="s">
        <v>28</v>
      </c>
      <c r="M72" s="66" t="s">
        <v>28</v>
      </c>
      <c r="N72" s="66" t="s">
        <v>28</v>
      </c>
      <c r="O72" s="66" t="s">
        <v>28</v>
      </c>
      <c r="P72" s="66" t="s">
        <v>28</v>
      </c>
    </row>
    <row r="73" spans="1:16" ht="46.5" customHeight="1">
      <c r="A73" s="16"/>
      <c r="B73" s="106" t="s">
        <v>112</v>
      </c>
      <c r="C73" s="107"/>
      <c r="D73" s="107"/>
      <c r="E73" s="107"/>
      <c r="F73" s="107"/>
      <c r="G73" s="108"/>
      <c r="H73" s="15" t="s">
        <v>28</v>
      </c>
      <c r="I73" s="15" t="s">
        <v>28</v>
      </c>
      <c r="J73" s="66" t="s">
        <v>28</v>
      </c>
      <c r="K73" s="66" t="s">
        <v>28</v>
      </c>
      <c r="L73" s="66" t="s">
        <v>28</v>
      </c>
      <c r="M73" s="66" t="s">
        <v>28</v>
      </c>
      <c r="N73" s="66" t="s">
        <v>28</v>
      </c>
      <c r="O73" s="66" t="s">
        <v>28</v>
      </c>
      <c r="P73" s="66" t="s">
        <v>28</v>
      </c>
    </row>
    <row r="74" spans="1:16">
      <c r="A74" s="16"/>
      <c r="B74" s="15"/>
      <c r="C74" s="21">
        <v>2.9</v>
      </c>
      <c r="D74" s="21">
        <v>2.9</v>
      </c>
      <c r="E74" s="49">
        <v>1</v>
      </c>
      <c r="F74" s="49" t="s">
        <v>28</v>
      </c>
      <c r="G74" s="49" t="s">
        <v>28</v>
      </c>
      <c r="H74" s="15" t="s">
        <v>28</v>
      </c>
      <c r="I74" s="15" t="s">
        <v>28</v>
      </c>
      <c r="J74" s="66" t="s">
        <v>28</v>
      </c>
      <c r="K74" s="66" t="s">
        <v>28</v>
      </c>
      <c r="L74" s="66" t="s">
        <v>28</v>
      </c>
      <c r="M74" s="66" t="s">
        <v>28</v>
      </c>
      <c r="N74" s="66" t="s">
        <v>28</v>
      </c>
      <c r="O74" s="66" t="s">
        <v>28</v>
      </c>
      <c r="P74" s="66" t="s">
        <v>28</v>
      </c>
    </row>
    <row r="75" spans="1:16" ht="61.5" customHeight="1">
      <c r="A75" s="16"/>
      <c r="B75" s="106" t="s">
        <v>113</v>
      </c>
      <c r="C75" s="107"/>
      <c r="D75" s="107"/>
      <c r="E75" s="107"/>
      <c r="F75" s="107"/>
      <c r="G75" s="108"/>
      <c r="H75" s="15" t="s">
        <v>28</v>
      </c>
      <c r="I75" s="15" t="s">
        <v>28</v>
      </c>
      <c r="J75" s="66" t="s">
        <v>28</v>
      </c>
      <c r="K75" s="66" t="s">
        <v>28</v>
      </c>
      <c r="L75" s="66" t="s">
        <v>28</v>
      </c>
      <c r="M75" s="66" t="s">
        <v>28</v>
      </c>
      <c r="N75" s="66" t="s">
        <v>28</v>
      </c>
      <c r="O75" s="66" t="s">
        <v>28</v>
      </c>
      <c r="P75" s="66" t="s">
        <v>28</v>
      </c>
    </row>
    <row r="76" spans="1:16">
      <c r="A76" s="16"/>
      <c r="B76" s="15"/>
      <c r="C76" s="21">
        <v>1.6</v>
      </c>
      <c r="D76" s="21">
        <v>1.6</v>
      </c>
      <c r="E76" s="49">
        <v>1</v>
      </c>
      <c r="F76" s="49" t="s">
        <v>28</v>
      </c>
      <c r="G76" s="49" t="s">
        <v>28</v>
      </c>
      <c r="H76" s="15" t="s">
        <v>28</v>
      </c>
      <c r="I76" s="15" t="s">
        <v>28</v>
      </c>
      <c r="J76" s="66" t="s">
        <v>28</v>
      </c>
      <c r="K76" s="66" t="s">
        <v>28</v>
      </c>
      <c r="L76" s="66" t="s">
        <v>28</v>
      </c>
      <c r="M76" s="66" t="s">
        <v>28</v>
      </c>
      <c r="N76" s="66" t="s">
        <v>28</v>
      </c>
      <c r="O76" s="66" t="s">
        <v>28</v>
      </c>
      <c r="P76" s="66" t="s">
        <v>28</v>
      </c>
    </row>
    <row r="77" spans="1:16" ht="60.75" customHeight="1">
      <c r="A77" s="16"/>
      <c r="B77" s="106" t="s">
        <v>114</v>
      </c>
      <c r="C77" s="107"/>
      <c r="D77" s="107"/>
      <c r="E77" s="107"/>
      <c r="F77" s="107"/>
      <c r="G77" s="108"/>
      <c r="H77" s="15" t="s">
        <v>28</v>
      </c>
      <c r="I77" s="15" t="s">
        <v>28</v>
      </c>
      <c r="J77" s="66" t="s">
        <v>28</v>
      </c>
      <c r="K77" s="66" t="s">
        <v>28</v>
      </c>
      <c r="L77" s="66" t="s">
        <v>28</v>
      </c>
      <c r="M77" s="66" t="s">
        <v>28</v>
      </c>
      <c r="N77" s="66" t="s">
        <v>28</v>
      </c>
      <c r="O77" s="66" t="s">
        <v>28</v>
      </c>
      <c r="P77" s="66" t="s">
        <v>28</v>
      </c>
    </row>
    <row r="78" spans="1:16">
      <c r="A78" s="16"/>
      <c r="B78" s="15"/>
      <c r="C78" s="21">
        <v>398.3</v>
      </c>
      <c r="D78" s="21">
        <v>398.9</v>
      </c>
      <c r="E78" s="49">
        <f>D78/C78</f>
        <v>1.0015064022093898</v>
      </c>
      <c r="F78" s="49" t="s">
        <v>28</v>
      </c>
      <c r="G78" s="49" t="s">
        <v>28</v>
      </c>
      <c r="H78" s="15" t="s">
        <v>28</v>
      </c>
      <c r="I78" s="15" t="s">
        <v>28</v>
      </c>
      <c r="J78" s="66" t="s">
        <v>28</v>
      </c>
      <c r="K78" s="66" t="s">
        <v>28</v>
      </c>
      <c r="L78" s="66" t="s">
        <v>28</v>
      </c>
      <c r="M78" s="66" t="s">
        <v>28</v>
      </c>
      <c r="N78" s="66" t="s">
        <v>28</v>
      </c>
      <c r="O78" s="66" t="s">
        <v>28</v>
      </c>
      <c r="P78" s="66" t="s">
        <v>28</v>
      </c>
    </row>
    <row r="79" spans="1:16" ht="45" customHeight="1">
      <c r="A79" s="16"/>
      <c r="B79" s="106" t="s">
        <v>115</v>
      </c>
      <c r="C79" s="107"/>
      <c r="D79" s="107"/>
      <c r="E79" s="107"/>
      <c r="F79" s="107"/>
      <c r="G79" s="108"/>
      <c r="H79" s="15" t="s">
        <v>28</v>
      </c>
      <c r="I79" s="15" t="s">
        <v>28</v>
      </c>
      <c r="J79" s="66" t="s">
        <v>28</v>
      </c>
      <c r="K79" s="66" t="s">
        <v>28</v>
      </c>
      <c r="L79" s="66" t="s">
        <v>28</v>
      </c>
      <c r="M79" s="66" t="s">
        <v>28</v>
      </c>
      <c r="N79" s="66" t="s">
        <v>28</v>
      </c>
      <c r="O79" s="66" t="s">
        <v>28</v>
      </c>
      <c r="P79" s="66" t="s">
        <v>28</v>
      </c>
    </row>
    <row r="80" spans="1:16">
      <c r="A80" s="16"/>
      <c r="B80" s="15"/>
      <c r="C80" s="21">
        <v>42.24</v>
      </c>
      <c r="D80" s="21">
        <v>42.24</v>
      </c>
      <c r="E80" s="49">
        <f>D80/C80</f>
        <v>1</v>
      </c>
      <c r="F80" s="49" t="s">
        <v>28</v>
      </c>
      <c r="G80" s="49" t="s">
        <v>28</v>
      </c>
      <c r="H80" s="15" t="s">
        <v>28</v>
      </c>
      <c r="I80" s="15" t="s">
        <v>28</v>
      </c>
      <c r="J80" s="66" t="s">
        <v>28</v>
      </c>
      <c r="K80" s="66" t="s">
        <v>28</v>
      </c>
      <c r="L80" s="66" t="s">
        <v>28</v>
      </c>
      <c r="M80" s="66" t="s">
        <v>28</v>
      </c>
      <c r="N80" s="66" t="s">
        <v>28</v>
      </c>
      <c r="O80" s="66" t="s">
        <v>28</v>
      </c>
      <c r="P80" s="66" t="s">
        <v>28</v>
      </c>
    </row>
    <row r="81" spans="1:16" ht="87.75" customHeight="1">
      <c r="A81" s="16"/>
      <c r="B81" s="26" t="s">
        <v>116</v>
      </c>
      <c r="C81" s="9" t="s">
        <v>28</v>
      </c>
      <c r="D81" s="9" t="s">
        <v>28</v>
      </c>
      <c r="E81" s="50">
        <f>(E66+E68+E70+E72+E74+E76+E78+E80)/8</f>
        <v>1.0001883002761738</v>
      </c>
      <c r="F81" s="47" t="s">
        <v>28</v>
      </c>
      <c r="G81" s="47" t="s">
        <v>28</v>
      </c>
      <c r="H81" s="9" t="s">
        <v>28</v>
      </c>
      <c r="I81" s="9" t="s">
        <v>28</v>
      </c>
      <c r="J81" s="47" t="s">
        <v>28</v>
      </c>
      <c r="K81" s="47" t="s">
        <v>28</v>
      </c>
      <c r="L81" s="47" t="s">
        <v>28</v>
      </c>
      <c r="M81" s="47" t="s">
        <v>28</v>
      </c>
      <c r="N81" s="47" t="s">
        <v>28</v>
      </c>
      <c r="O81" s="47" t="s">
        <v>28</v>
      </c>
      <c r="P81" s="47" t="s">
        <v>28</v>
      </c>
    </row>
    <row r="82" spans="1:16" ht="48">
      <c r="A82" s="16"/>
      <c r="B82" s="26" t="s">
        <v>117</v>
      </c>
      <c r="C82" s="9" t="s">
        <v>28</v>
      </c>
      <c r="D82" s="9" t="s">
        <v>28</v>
      </c>
      <c r="E82" s="47" t="s">
        <v>28</v>
      </c>
      <c r="F82" s="47" t="s">
        <v>28</v>
      </c>
      <c r="G82" s="47" t="s">
        <v>28</v>
      </c>
      <c r="H82" s="27">
        <v>6</v>
      </c>
      <c r="I82" s="27">
        <v>6</v>
      </c>
      <c r="J82" s="29">
        <f>I82/H82</f>
        <v>1</v>
      </c>
      <c r="K82" s="47" t="s">
        <v>28</v>
      </c>
      <c r="L82" s="47" t="s">
        <v>28</v>
      </c>
      <c r="M82" s="47" t="s">
        <v>28</v>
      </c>
      <c r="N82" s="47" t="s">
        <v>28</v>
      </c>
      <c r="O82" s="47" t="s">
        <v>28</v>
      </c>
      <c r="P82" s="47" t="s">
        <v>28</v>
      </c>
    </row>
    <row r="83" spans="1:16" ht="15" customHeight="1">
      <c r="A83" s="100" t="s">
        <v>118</v>
      </c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2"/>
    </row>
    <row r="84" spans="1:16" ht="30" customHeight="1">
      <c r="A84" s="147"/>
      <c r="B84" s="106" t="s">
        <v>109</v>
      </c>
      <c r="C84" s="107"/>
      <c r="D84" s="107"/>
      <c r="E84" s="107"/>
      <c r="F84" s="107"/>
      <c r="G84" s="108"/>
      <c r="H84" s="15" t="s">
        <v>28</v>
      </c>
      <c r="I84" s="15" t="s">
        <v>28</v>
      </c>
      <c r="J84" s="66" t="s">
        <v>28</v>
      </c>
      <c r="K84" s="66" t="s">
        <v>28</v>
      </c>
      <c r="L84" s="66" t="s">
        <v>28</v>
      </c>
      <c r="M84" s="66" t="s">
        <v>28</v>
      </c>
      <c r="N84" s="66" t="s">
        <v>28</v>
      </c>
      <c r="O84" s="66" t="s">
        <v>28</v>
      </c>
      <c r="P84" s="66" t="s">
        <v>28</v>
      </c>
    </row>
    <row r="85" spans="1:16">
      <c r="A85" s="16"/>
      <c r="B85" s="26"/>
      <c r="C85" s="18">
        <v>91.7</v>
      </c>
      <c r="D85" s="19">
        <v>91.7</v>
      </c>
      <c r="E85" s="48">
        <v>1</v>
      </c>
      <c r="F85" s="54" t="s">
        <v>28</v>
      </c>
      <c r="G85" s="54" t="s">
        <v>28</v>
      </c>
      <c r="H85" s="15" t="s">
        <v>28</v>
      </c>
      <c r="I85" s="15" t="s">
        <v>28</v>
      </c>
      <c r="J85" s="66" t="s">
        <v>28</v>
      </c>
      <c r="K85" s="66" t="s">
        <v>28</v>
      </c>
      <c r="L85" s="66" t="s">
        <v>28</v>
      </c>
      <c r="M85" s="66" t="s">
        <v>28</v>
      </c>
      <c r="N85" s="66" t="s">
        <v>28</v>
      </c>
      <c r="O85" s="66" t="s">
        <v>28</v>
      </c>
      <c r="P85" s="66" t="s">
        <v>28</v>
      </c>
    </row>
    <row r="86" spans="1:16" ht="47.25" customHeight="1">
      <c r="A86" s="16"/>
      <c r="B86" s="106" t="s">
        <v>119</v>
      </c>
      <c r="C86" s="107"/>
      <c r="D86" s="107"/>
      <c r="E86" s="107"/>
      <c r="F86" s="107"/>
      <c r="G86" s="108"/>
      <c r="H86" s="15" t="s">
        <v>28</v>
      </c>
      <c r="I86" s="15" t="s">
        <v>28</v>
      </c>
      <c r="J86" s="66" t="s">
        <v>28</v>
      </c>
      <c r="K86" s="66" t="s">
        <v>28</v>
      </c>
      <c r="L86" s="66" t="s">
        <v>28</v>
      </c>
      <c r="M86" s="66" t="s">
        <v>28</v>
      </c>
      <c r="N86" s="66" t="s">
        <v>28</v>
      </c>
      <c r="O86" s="66" t="s">
        <v>28</v>
      </c>
      <c r="P86" s="66" t="s">
        <v>28</v>
      </c>
    </row>
    <row r="87" spans="1:16">
      <c r="A87" s="16"/>
      <c r="B87" s="26"/>
      <c r="C87" s="18">
        <v>4</v>
      </c>
      <c r="D87" s="19">
        <v>1</v>
      </c>
      <c r="E87" s="49">
        <f>D87/C87</f>
        <v>0.25</v>
      </c>
      <c r="F87" s="54" t="s">
        <v>28</v>
      </c>
      <c r="G87" s="54" t="s">
        <v>28</v>
      </c>
      <c r="H87" s="15" t="s">
        <v>28</v>
      </c>
      <c r="I87" s="15" t="s">
        <v>28</v>
      </c>
      <c r="J87" s="66" t="s">
        <v>28</v>
      </c>
      <c r="K87" s="66" t="s">
        <v>28</v>
      </c>
      <c r="L87" s="66" t="s">
        <v>28</v>
      </c>
      <c r="M87" s="66" t="s">
        <v>28</v>
      </c>
      <c r="N87" s="66" t="s">
        <v>28</v>
      </c>
      <c r="O87" s="66" t="s">
        <v>28</v>
      </c>
      <c r="P87" s="66" t="s">
        <v>28</v>
      </c>
    </row>
    <row r="88" spans="1:16" ht="89.25" customHeight="1">
      <c r="A88" s="16"/>
      <c r="B88" s="26" t="s">
        <v>123</v>
      </c>
      <c r="C88" s="9" t="s">
        <v>28</v>
      </c>
      <c r="D88" s="9" t="s">
        <v>28</v>
      </c>
      <c r="E88" s="50">
        <f>(E85+E87)/2</f>
        <v>0.625</v>
      </c>
      <c r="F88" s="47" t="s">
        <v>28</v>
      </c>
      <c r="G88" s="47" t="s">
        <v>28</v>
      </c>
      <c r="H88" s="9" t="s">
        <v>28</v>
      </c>
      <c r="I88" s="9" t="s">
        <v>28</v>
      </c>
      <c r="J88" s="47" t="s">
        <v>28</v>
      </c>
      <c r="K88" s="47" t="s">
        <v>28</v>
      </c>
      <c r="L88" s="47" t="s">
        <v>28</v>
      </c>
      <c r="M88" s="47" t="s">
        <v>28</v>
      </c>
      <c r="N88" s="47" t="s">
        <v>28</v>
      </c>
      <c r="O88" s="47" t="s">
        <v>28</v>
      </c>
      <c r="P88" s="47" t="s">
        <v>28</v>
      </c>
    </row>
    <row r="89" spans="1:16" ht="48">
      <c r="A89" s="16"/>
      <c r="B89" s="26" t="s">
        <v>124</v>
      </c>
      <c r="C89" s="9" t="s">
        <v>28</v>
      </c>
      <c r="D89" s="9" t="s">
        <v>28</v>
      </c>
      <c r="E89" s="47" t="s">
        <v>28</v>
      </c>
      <c r="F89" s="47" t="s">
        <v>28</v>
      </c>
      <c r="G89" s="47" t="s">
        <v>28</v>
      </c>
      <c r="H89" s="27">
        <v>1</v>
      </c>
      <c r="I89" s="27">
        <v>0</v>
      </c>
      <c r="J89" s="29">
        <f>I89/H89</f>
        <v>0</v>
      </c>
      <c r="K89" s="47" t="s">
        <v>28</v>
      </c>
      <c r="L89" s="47" t="s">
        <v>28</v>
      </c>
      <c r="M89" s="47" t="s">
        <v>28</v>
      </c>
      <c r="N89" s="47" t="s">
        <v>28</v>
      </c>
      <c r="O89" s="47" t="s">
        <v>28</v>
      </c>
      <c r="P89" s="47" t="s">
        <v>28</v>
      </c>
    </row>
    <row r="90" spans="1:16" ht="30" customHeight="1">
      <c r="A90" s="16"/>
      <c r="B90" s="28" t="s">
        <v>120</v>
      </c>
      <c r="C90" s="9" t="s">
        <v>28</v>
      </c>
      <c r="D90" s="9" t="s">
        <v>28</v>
      </c>
      <c r="E90" s="47" t="s">
        <v>28</v>
      </c>
      <c r="F90" s="50">
        <f>(E81+E88)/2</f>
        <v>0.81259415013808689</v>
      </c>
      <c r="G90" s="47" t="s">
        <v>28</v>
      </c>
      <c r="H90" s="9" t="s">
        <v>28</v>
      </c>
      <c r="I90" s="9" t="s">
        <v>28</v>
      </c>
      <c r="J90" s="47" t="s">
        <v>28</v>
      </c>
      <c r="K90" s="47" t="s">
        <v>28</v>
      </c>
      <c r="L90" s="47" t="s">
        <v>28</v>
      </c>
      <c r="M90" s="47" t="s">
        <v>28</v>
      </c>
      <c r="N90" s="47" t="s">
        <v>28</v>
      </c>
      <c r="O90" s="47" t="s">
        <v>28</v>
      </c>
      <c r="P90" s="47" t="s">
        <v>28</v>
      </c>
    </row>
    <row r="91" spans="1:16" ht="30" customHeight="1">
      <c r="A91" s="100" t="s">
        <v>121</v>
      </c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2"/>
    </row>
    <row r="92" spans="1:16" ht="30.75" customHeight="1">
      <c r="A92" s="147"/>
      <c r="B92" s="106" t="s">
        <v>111</v>
      </c>
      <c r="C92" s="107"/>
      <c r="D92" s="107"/>
      <c r="E92" s="107"/>
      <c r="F92" s="107"/>
      <c r="G92" s="108"/>
      <c r="H92" s="15" t="s">
        <v>28</v>
      </c>
      <c r="I92" s="15" t="s">
        <v>28</v>
      </c>
      <c r="J92" s="66" t="s">
        <v>28</v>
      </c>
      <c r="K92" s="66" t="s">
        <v>28</v>
      </c>
      <c r="L92" s="66" t="s">
        <v>28</v>
      </c>
      <c r="M92" s="66" t="s">
        <v>28</v>
      </c>
      <c r="N92" s="66" t="s">
        <v>28</v>
      </c>
      <c r="O92" s="66" t="s">
        <v>28</v>
      </c>
      <c r="P92" s="66" t="s">
        <v>28</v>
      </c>
    </row>
    <row r="93" spans="1:16">
      <c r="A93" s="16"/>
      <c r="B93" s="20"/>
      <c r="C93" s="21">
        <v>4.5</v>
      </c>
      <c r="D93" s="21">
        <v>4.5</v>
      </c>
      <c r="E93" s="49">
        <v>1</v>
      </c>
      <c r="F93" s="55" t="s">
        <v>28</v>
      </c>
      <c r="G93" s="54" t="s">
        <v>28</v>
      </c>
      <c r="H93" s="15" t="s">
        <v>28</v>
      </c>
      <c r="I93" s="15" t="s">
        <v>28</v>
      </c>
      <c r="J93" s="66" t="s">
        <v>28</v>
      </c>
      <c r="K93" s="66" t="s">
        <v>28</v>
      </c>
      <c r="L93" s="66" t="s">
        <v>28</v>
      </c>
      <c r="M93" s="66" t="s">
        <v>28</v>
      </c>
      <c r="N93" s="66" t="s">
        <v>28</v>
      </c>
      <c r="O93" s="66" t="s">
        <v>28</v>
      </c>
      <c r="P93" s="66" t="s">
        <v>28</v>
      </c>
    </row>
    <row r="94" spans="1:16" ht="47.25" customHeight="1">
      <c r="A94" s="16"/>
      <c r="B94" s="106" t="s">
        <v>112</v>
      </c>
      <c r="C94" s="107"/>
      <c r="D94" s="107"/>
      <c r="E94" s="107"/>
      <c r="F94" s="107"/>
      <c r="G94" s="108"/>
      <c r="H94" s="23" t="s">
        <v>28</v>
      </c>
      <c r="I94" s="23" t="s">
        <v>28</v>
      </c>
      <c r="J94" s="57" t="s">
        <v>28</v>
      </c>
      <c r="K94" s="57" t="s">
        <v>28</v>
      </c>
      <c r="L94" s="57" t="s">
        <v>28</v>
      </c>
      <c r="M94" s="57" t="s">
        <v>28</v>
      </c>
      <c r="N94" s="57" t="s">
        <v>28</v>
      </c>
      <c r="O94" s="57" t="s">
        <v>28</v>
      </c>
      <c r="P94" s="57" t="s">
        <v>28</v>
      </c>
    </row>
    <row r="95" spans="1:16">
      <c r="A95" s="16"/>
      <c r="B95" s="24"/>
      <c r="C95" s="25">
        <v>2.9</v>
      </c>
      <c r="D95" s="25">
        <v>2.9</v>
      </c>
      <c r="E95" s="49">
        <v>1</v>
      </c>
      <c r="F95" s="55" t="s">
        <v>28</v>
      </c>
      <c r="G95" s="57" t="s">
        <v>28</v>
      </c>
      <c r="H95" s="23" t="s">
        <v>28</v>
      </c>
      <c r="I95" s="23" t="s">
        <v>28</v>
      </c>
      <c r="J95" s="57" t="s">
        <v>28</v>
      </c>
      <c r="K95" s="57" t="s">
        <v>28</v>
      </c>
      <c r="L95" s="57" t="s">
        <v>28</v>
      </c>
      <c r="M95" s="57" t="s">
        <v>28</v>
      </c>
      <c r="N95" s="57" t="s">
        <v>28</v>
      </c>
      <c r="O95" s="57" t="s">
        <v>28</v>
      </c>
      <c r="P95" s="57" t="s">
        <v>28</v>
      </c>
    </row>
    <row r="96" spans="1:16" ht="63.75" customHeight="1">
      <c r="A96" s="16"/>
      <c r="B96" s="106" t="s">
        <v>113</v>
      </c>
      <c r="C96" s="107"/>
      <c r="D96" s="107"/>
      <c r="E96" s="107"/>
      <c r="F96" s="107"/>
      <c r="G96" s="108"/>
      <c r="H96" s="15" t="s">
        <v>28</v>
      </c>
      <c r="I96" s="15" t="s">
        <v>28</v>
      </c>
      <c r="J96" s="66" t="s">
        <v>28</v>
      </c>
      <c r="K96" s="66" t="s">
        <v>28</v>
      </c>
      <c r="L96" s="66" t="s">
        <v>28</v>
      </c>
      <c r="M96" s="66" t="s">
        <v>28</v>
      </c>
      <c r="N96" s="66" t="s">
        <v>28</v>
      </c>
      <c r="O96" s="66" t="s">
        <v>28</v>
      </c>
      <c r="P96" s="66" t="s">
        <v>28</v>
      </c>
    </row>
    <row r="97" spans="1:16">
      <c r="A97" s="16"/>
      <c r="B97" s="15"/>
      <c r="C97" s="21">
        <v>1.6</v>
      </c>
      <c r="D97" s="21">
        <v>1.6</v>
      </c>
      <c r="E97" s="49">
        <v>1</v>
      </c>
      <c r="F97" s="49" t="s">
        <v>28</v>
      </c>
      <c r="G97" s="49" t="s">
        <v>28</v>
      </c>
      <c r="H97" s="15" t="s">
        <v>28</v>
      </c>
      <c r="I97" s="15" t="s">
        <v>28</v>
      </c>
      <c r="J97" s="66" t="s">
        <v>28</v>
      </c>
      <c r="K97" s="66" t="s">
        <v>28</v>
      </c>
      <c r="L97" s="66" t="s">
        <v>28</v>
      </c>
      <c r="M97" s="66" t="s">
        <v>28</v>
      </c>
      <c r="N97" s="66" t="s">
        <v>28</v>
      </c>
      <c r="O97" s="66" t="s">
        <v>28</v>
      </c>
      <c r="P97" s="66" t="s">
        <v>28</v>
      </c>
    </row>
    <row r="98" spans="1:16" ht="30.75" customHeight="1">
      <c r="A98" s="16"/>
      <c r="B98" s="106" t="s">
        <v>122</v>
      </c>
      <c r="C98" s="107"/>
      <c r="D98" s="107"/>
      <c r="E98" s="107"/>
      <c r="F98" s="107"/>
      <c r="G98" s="108"/>
      <c r="H98" s="15" t="s">
        <v>28</v>
      </c>
      <c r="I98" s="15" t="s">
        <v>28</v>
      </c>
      <c r="J98" s="66" t="s">
        <v>28</v>
      </c>
      <c r="K98" s="66" t="s">
        <v>28</v>
      </c>
      <c r="L98" s="66" t="s">
        <v>28</v>
      </c>
      <c r="M98" s="66" t="s">
        <v>28</v>
      </c>
      <c r="N98" s="66" t="s">
        <v>28</v>
      </c>
      <c r="O98" s="66" t="s">
        <v>28</v>
      </c>
      <c r="P98" s="66" t="s">
        <v>28</v>
      </c>
    </row>
    <row r="99" spans="1:16">
      <c r="A99" s="16"/>
      <c r="B99" s="15"/>
      <c r="C99" s="21">
        <v>50.28</v>
      </c>
      <c r="D99" s="21">
        <v>50.28</v>
      </c>
      <c r="E99" s="49">
        <f>D99/C99</f>
        <v>1</v>
      </c>
      <c r="F99" s="49" t="s">
        <v>28</v>
      </c>
      <c r="G99" s="49" t="s">
        <v>28</v>
      </c>
      <c r="H99" s="15" t="s">
        <v>28</v>
      </c>
      <c r="I99" s="15" t="s">
        <v>28</v>
      </c>
      <c r="J99" s="66" t="s">
        <v>28</v>
      </c>
      <c r="K99" s="66" t="s">
        <v>28</v>
      </c>
      <c r="L99" s="66" t="s">
        <v>28</v>
      </c>
      <c r="M99" s="66" t="s">
        <v>28</v>
      </c>
      <c r="N99" s="66" t="s">
        <v>28</v>
      </c>
      <c r="O99" s="66" t="s">
        <v>28</v>
      </c>
      <c r="P99" s="66" t="s">
        <v>28</v>
      </c>
    </row>
    <row r="100" spans="1:16" ht="88.5" customHeight="1">
      <c r="A100" s="16"/>
      <c r="B100" s="26" t="s">
        <v>125</v>
      </c>
      <c r="C100" s="9" t="s">
        <v>28</v>
      </c>
      <c r="D100" s="9" t="s">
        <v>28</v>
      </c>
      <c r="E100" s="50">
        <f>(E93+E95+E97+E99)/4</f>
        <v>1</v>
      </c>
      <c r="F100" s="47" t="s">
        <v>28</v>
      </c>
      <c r="G100" s="47" t="s">
        <v>28</v>
      </c>
      <c r="H100" s="9" t="s">
        <v>28</v>
      </c>
      <c r="I100" s="9" t="s">
        <v>28</v>
      </c>
      <c r="J100" s="47" t="s">
        <v>28</v>
      </c>
      <c r="K100" s="47" t="s">
        <v>28</v>
      </c>
      <c r="L100" s="47" t="s">
        <v>28</v>
      </c>
      <c r="M100" s="47" t="s">
        <v>28</v>
      </c>
      <c r="N100" s="47" t="s">
        <v>28</v>
      </c>
      <c r="O100" s="47" t="s">
        <v>28</v>
      </c>
      <c r="P100" s="47" t="s">
        <v>28</v>
      </c>
    </row>
    <row r="101" spans="1:16" ht="41.25" customHeight="1">
      <c r="A101" s="16"/>
      <c r="B101" s="26" t="s">
        <v>126</v>
      </c>
      <c r="C101" s="9" t="s">
        <v>28</v>
      </c>
      <c r="D101" s="9" t="s">
        <v>28</v>
      </c>
      <c r="E101" s="47" t="s">
        <v>28</v>
      </c>
      <c r="F101" s="47" t="s">
        <v>28</v>
      </c>
      <c r="G101" s="47" t="s">
        <v>28</v>
      </c>
      <c r="H101" s="27">
        <v>3</v>
      </c>
      <c r="I101" s="27">
        <v>2</v>
      </c>
      <c r="J101" s="29">
        <f>I101/H101</f>
        <v>0.66666666666666663</v>
      </c>
      <c r="K101" s="47" t="s">
        <v>28</v>
      </c>
      <c r="L101" s="47" t="s">
        <v>28</v>
      </c>
      <c r="M101" s="47" t="s">
        <v>28</v>
      </c>
      <c r="N101" s="47" t="s">
        <v>28</v>
      </c>
      <c r="O101" s="47" t="s">
        <v>28</v>
      </c>
      <c r="P101" s="47" t="s">
        <v>28</v>
      </c>
    </row>
    <row r="102" spans="1:16" ht="33" customHeight="1">
      <c r="A102" s="100" t="s">
        <v>127</v>
      </c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2"/>
    </row>
    <row r="103" spans="1:16" ht="60.75" customHeight="1">
      <c r="A103" s="147"/>
      <c r="B103" s="106" t="s">
        <v>128</v>
      </c>
      <c r="C103" s="107"/>
      <c r="D103" s="107"/>
      <c r="E103" s="107"/>
      <c r="F103" s="107"/>
      <c r="G103" s="108"/>
      <c r="H103" s="15" t="s">
        <v>28</v>
      </c>
      <c r="I103" s="15" t="s">
        <v>28</v>
      </c>
      <c r="J103" s="66" t="s">
        <v>28</v>
      </c>
      <c r="K103" s="66" t="s">
        <v>28</v>
      </c>
      <c r="L103" s="66" t="s">
        <v>28</v>
      </c>
      <c r="M103" s="66" t="s">
        <v>28</v>
      </c>
      <c r="N103" s="66" t="s">
        <v>28</v>
      </c>
      <c r="O103" s="66" t="s">
        <v>28</v>
      </c>
      <c r="P103" s="66" t="s">
        <v>28</v>
      </c>
    </row>
    <row r="104" spans="1:16">
      <c r="A104" s="16"/>
      <c r="B104" s="20"/>
      <c r="C104" s="21">
        <v>398.3</v>
      </c>
      <c r="D104" s="21">
        <v>398.9</v>
      </c>
      <c r="E104" s="49">
        <v>1</v>
      </c>
      <c r="F104" s="55" t="s">
        <v>28</v>
      </c>
      <c r="G104" s="54" t="s">
        <v>28</v>
      </c>
      <c r="H104" s="15" t="s">
        <v>28</v>
      </c>
      <c r="I104" s="15" t="s">
        <v>28</v>
      </c>
      <c r="J104" s="66" t="s">
        <v>28</v>
      </c>
      <c r="K104" s="66" t="s">
        <v>28</v>
      </c>
      <c r="L104" s="66" t="s">
        <v>28</v>
      </c>
      <c r="M104" s="66" t="s">
        <v>28</v>
      </c>
      <c r="N104" s="66" t="s">
        <v>28</v>
      </c>
      <c r="O104" s="66" t="s">
        <v>28</v>
      </c>
      <c r="P104" s="66" t="s">
        <v>28</v>
      </c>
    </row>
    <row r="105" spans="1:16">
      <c r="A105" s="16"/>
      <c r="B105" s="106" t="s">
        <v>129</v>
      </c>
      <c r="C105" s="107"/>
      <c r="D105" s="107"/>
      <c r="E105" s="107"/>
      <c r="F105" s="107"/>
      <c r="G105" s="108"/>
      <c r="H105" s="23" t="s">
        <v>28</v>
      </c>
      <c r="I105" s="23" t="s">
        <v>28</v>
      </c>
      <c r="J105" s="57" t="s">
        <v>28</v>
      </c>
      <c r="K105" s="57" t="s">
        <v>28</v>
      </c>
      <c r="L105" s="57" t="s">
        <v>28</v>
      </c>
      <c r="M105" s="57" t="s">
        <v>28</v>
      </c>
      <c r="N105" s="57" t="s">
        <v>28</v>
      </c>
      <c r="O105" s="57" t="s">
        <v>28</v>
      </c>
      <c r="P105" s="57" t="s">
        <v>28</v>
      </c>
    </row>
    <row r="106" spans="1:16">
      <c r="A106" s="16"/>
      <c r="B106" s="24"/>
      <c r="C106" s="25">
        <v>88.4</v>
      </c>
      <c r="D106" s="25">
        <v>88.4</v>
      </c>
      <c r="E106" s="49">
        <v>1</v>
      </c>
      <c r="F106" s="55" t="s">
        <v>28</v>
      </c>
      <c r="G106" s="57" t="s">
        <v>28</v>
      </c>
      <c r="H106" s="23" t="s">
        <v>28</v>
      </c>
      <c r="I106" s="23" t="s">
        <v>28</v>
      </c>
      <c r="J106" s="57" t="s">
        <v>28</v>
      </c>
      <c r="K106" s="57" t="s">
        <v>28</v>
      </c>
      <c r="L106" s="57" t="s">
        <v>28</v>
      </c>
      <c r="M106" s="57" t="s">
        <v>28</v>
      </c>
      <c r="N106" s="57" t="s">
        <v>28</v>
      </c>
      <c r="O106" s="57" t="s">
        <v>28</v>
      </c>
      <c r="P106" s="57" t="s">
        <v>28</v>
      </c>
    </row>
    <row r="107" spans="1:16" ht="72">
      <c r="A107" s="16"/>
      <c r="B107" s="26" t="s">
        <v>131</v>
      </c>
      <c r="C107" s="9" t="s">
        <v>28</v>
      </c>
      <c r="D107" s="9" t="s">
        <v>28</v>
      </c>
      <c r="E107" s="50">
        <f>(E104+E106)/2</f>
        <v>1</v>
      </c>
      <c r="F107" s="47" t="s">
        <v>28</v>
      </c>
      <c r="G107" s="47" t="s">
        <v>28</v>
      </c>
      <c r="H107" s="9" t="s">
        <v>28</v>
      </c>
      <c r="I107" s="9" t="s">
        <v>28</v>
      </c>
      <c r="J107" s="47" t="s">
        <v>28</v>
      </c>
      <c r="K107" s="47" t="s">
        <v>28</v>
      </c>
      <c r="L107" s="47" t="s">
        <v>28</v>
      </c>
      <c r="M107" s="47" t="s">
        <v>28</v>
      </c>
      <c r="N107" s="47" t="s">
        <v>28</v>
      </c>
      <c r="O107" s="47" t="s">
        <v>28</v>
      </c>
      <c r="P107" s="47" t="s">
        <v>28</v>
      </c>
    </row>
    <row r="108" spans="1:16" ht="36">
      <c r="A108" s="16"/>
      <c r="B108" s="26" t="s">
        <v>132</v>
      </c>
      <c r="C108" s="9" t="s">
        <v>28</v>
      </c>
      <c r="D108" s="9" t="s">
        <v>28</v>
      </c>
      <c r="E108" s="47" t="s">
        <v>28</v>
      </c>
      <c r="F108" s="47" t="s">
        <v>28</v>
      </c>
      <c r="G108" s="47" t="s">
        <v>28</v>
      </c>
      <c r="H108" s="27">
        <v>9</v>
      </c>
      <c r="I108" s="27">
        <v>9</v>
      </c>
      <c r="J108" s="29">
        <f>I108/H108</f>
        <v>1</v>
      </c>
      <c r="K108" s="47" t="s">
        <v>28</v>
      </c>
      <c r="L108" s="47" t="s">
        <v>28</v>
      </c>
      <c r="M108" s="47" t="s">
        <v>28</v>
      </c>
      <c r="N108" s="47" t="s">
        <v>28</v>
      </c>
      <c r="O108" s="47" t="s">
        <v>28</v>
      </c>
      <c r="P108" s="47" t="s">
        <v>28</v>
      </c>
    </row>
    <row r="109" spans="1:16">
      <c r="A109" s="100" t="s">
        <v>130</v>
      </c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2"/>
    </row>
    <row r="110" spans="1:16" ht="31.5" customHeight="1">
      <c r="A110" s="147"/>
      <c r="B110" s="106" t="s">
        <v>111</v>
      </c>
      <c r="C110" s="107"/>
      <c r="D110" s="107"/>
      <c r="E110" s="107"/>
      <c r="F110" s="107"/>
      <c r="G110" s="108"/>
      <c r="H110" s="15" t="s">
        <v>28</v>
      </c>
      <c r="I110" s="15" t="s">
        <v>28</v>
      </c>
      <c r="J110" s="66" t="s">
        <v>28</v>
      </c>
      <c r="K110" s="66" t="s">
        <v>28</v>
      </c>
      <c r="L110" s="66" t="s">
        <v>28</v>
      </c>
      <c r="M110" s="66" t="s">
        <v>28</v>
      </c>
      <c r="N110" s="66" t="s">
        <v>28</v>
      </c>
      <c r="O110" s="66" t="s">
        <v>28</v>
      </c>
      <c r="P110" s="66" t="s">
        <v>28</v>
      </c>
    </row>
    <row r="111" spans="1:16">
      <c r="A111" s="16"/>
      <c r="B111" s="15"/>
      <c r="C111" s="21">
        <v>4.5</v>
      </c>
      <c r="D111" s="21">
        <v>4.5</v>
      </c>
      <c r="E111" s="49">
        <v>1</v>
      </c>
      <c r="F111" s="49" t="s">
        <v>28</v>
      </c>
      <c r="G111" s="49" t="s">
        <v>28</v>
      </c>
      <c r="H111" s="15" t="s">
        <v>28</v>
      </c>
      <c r="I111" s="15" t="s">
        <v>28</v>
      </c>
      <c r="J111" s="66" t="s">
        <v>28</v>
      </c>
      <c r="K111" s="66" t="s">
        <v>28</v>
      </c>
      <c r="L111" s="66" t="s">
        <v>28</v>
      </c>
      <c r="M111" s="66" t="s">
        <v>28</v>
      </c>
      <c r="N111" s="66" t="s">
        <v>28</v>
      </c>
      <c r="O111" s="66" t="s">
        <v>28</v>
      </c>
      <c r="P111" s="66" t="s">
        <v>28</v>
      </c>
    </row>
    <row r="112" spans="1:16" ht="48" customHeight="1">
      <c r="A112" s="16"/>
      <c r="B112" s="106" t="s">
        <v>112</v>
      </c>
      <c r="C112" s="107"/>
      <c r="D112" s="107"/>
      <c r="E112" s="107"/>
      <c r="F112" s="107"/>
      <c r="G112" s="108"/>
      <c r="H112" s="15" t="s">
        <v>28</v>
      </c>
      <c r="I112" s="15" t="s">
        <v>28</v>
      </c>
      <c r="J112" s="66" t="s">
        <v>28</v>
      </c>
      <c r="K112" s="66" t="s">
        <v>28</v>
      </c>
      <c r="L112" s="66" t="s">
        <v>28</v>
      </c>
      <c r="M112" s="66" t="s">
        <v>28</v>
      </c>
      <c r="N112" s="66" t="s">
        <v>28</v>
      </c>
      <c r="O112" s="66" t="s">
        <v>28</v>
      </c>
      <c r="P112" s="66" t="s">
        <v>28</v>
      </c>
    </row>
    <row r="113" spans="1:16">
      <c r="A113" s="16"/>
      <c r="B113" s="15"/>
      <c r="C113" s="21">
        <v>2.9</v>
      </c>
      <c r="D113" s="21">
        <v>2.9</v>
      </c>
      <c r="E113" s="49">
        <v>1</v>
      </c>
      <c r="F113" s="49" t="s">
        <v>28</v>
      </c>
      <c r="G113" s="49" t="s">
        <v>28</v>
      </c>
      <c r="H113" s="15" t="s">
        <v>28</v>
      </c>
      <c r="I113" s="15" t="s">
        <v>28</v>
      </c>
      <c r="J113" s="66" t="s">
        <v>28</v>
      </c>
      <c r="K113" s="66" t="s">
        <v>28</v>
      </c>
      <c r="L113" s="66" t="s">
        <v>28</v>
      </c>
      <c r="M113" s="66" t="s">
        <v>28</v>
      </c>
      <c r="N113" s="66" t="s">
        <v>28</v>
      </c>
      <c r="O113" s="66" t="s">
        <v>28</v>
      </c>
      <c r="P113" s="66" t="s">
        <v>28</v>
      </c>
    </row>
    <row r="114" spans="1:16" ht="61.5" customHeight="1">
      <c r="A114" s="16"/>
      <c r="B114" s="106" t="s">
        <v>113</v>
      </c>
      <c r="C114" s="107"/>
      <c r="D114" s="107"/>
      <c r="E114" s="107"/>
      <c r="F114" s="107"/>
      <c r="G114" s="108"/>
      <c r="H114" s="15" t="s">
        <v>28</v>
      </c>
      <c r="I114" s="15" t="s">
        <v>28</v>
      </c>
      <c r="J114" s="66" t="s">
        <v>28</v>
      </c>
      <c r="K114" s="66" t="s">
        <v>28</v>
      </c>
      <c r="L114" s="66" t="s">
        <v>28</v>
      </c>
      <c r="M114" s="66" t="s">
        <v>28</v>
      </c>
      <c r="N114" s="66" t="s">
        <v>28</v>
      </c>
      <c r="O114" s="66" t="s">
        <v>28</v>
      </c>
      <c r="P114" s="66" t="s">
        <v>28</v>
      </c>
    </row>
    <row r="115" spans="1:16">
      <c r="A115" s="16"/>
      <c r="B115" s="15"/>
      <c r="C115" s="21">
        <v>1.6</v>
      </c>
      <c r="D115" s="21">
        <v>1.6</v>
      </c>
      <c r="E115" s="49">
        <v>1</v>
      </c>
      <c r="F115" s="49" t="s">
        <v>28</v>
      </c>
      <c r="G115" s="49" t="s">
        <v>28</v>
      </c>
      <c r="H115" s="15" t="s">
        <v>28</v>
      </c>
      <c r="I115" s="15" t="s">
        <v>28</v>
      </c>
      <c r="J115" s="66" t="s">
        <v>28</v>
      </c>
      <c r="K115" s="66" t="s">
        <v>28</v>
      </c>
      <c r="L115" s="66" t="s">
        <v>28</v>
      </c>
      <c r="M115" s="66" t="s">
        <v>28</v>
      </c>
      <c r="N115" s="66" t="s">
        <v>28</v>
      </c>
      <c r="O115" s="66" t="s">
        <v>28</v>
      </c>
      <c r="P115" s="66" t="s">
        <v>28</v>
      </c>
    </row>
    <row r="116" spans="1:16" ht="30" customHeight="1">
      <c r="A116" s="16"/>
      <c r="B116" s="106" t="s">
        <v>122</v>
      </c>
      <c r="C116" s="107"/>
      <c r="D116" s="107"/>
      <c r="E116" s="107"/>
      <c r="F116" s="107"/>
      <c r="G116" s="108"/>
      <c r="H116" s="15" t="s">
        <v>28</v>
      </c>
      <c r="I116" s="15" t="s">
        <v>28</v>
      </c>
      <c r="J116" s="66" t="s">
        <v>28</v>
      </c>
      <c r="K116" s="66" t="s">
        <v>28</v>
      </c>
      <c r="L116" s="66" t="s">
        <v>28</v>
      </c>
      <c r="M116" s="66" t="s">
        <v>28</v>
      </c>
      <c r="N116" s="66" t="s">
        <v>28</v>
      </c>
      <c r="O116" s="66" t="s">
        <v>28</v>
      </c>
      <c r="P116" s="66" t="s">
        <v>28</v>
      </c>
    </row>
    <row r="117" spans="1:16">
      <c r="A117" s="16"/>
      <c r="B117" s="15"/>
      <c r="C117" s="21">
        <v>50.28</v>
      </c>
      <c r="D117" s="21">
        <v>50.28</v>
      </c>
      <c r="E117" s="49">
        <f>D117/C117</f>
        <v>1</v>
      </c>
      <c r="F117" s="49" t="s">
        <v>28</v>
      </c>
      <c r="G117" s="49" t="s">
        <v>28</v>
      </c>
      <c r="H117" s="15" t="s">
        <v>28</v>
      </c>
      <c r="I117" s="15" t="s">
        <v>28</v>
      </c>
      <c r="J117" s="66" t="s">
        <v>28</v>
      </c>
      <c r="K117" s="66" t="s">
        <v>28</v>
      </c>
      <c r="L117" s="66" t="s">
        <v>28</v>
      </c>
      <c r="M117" s="66" t="s">
        <v>28</v>
      </c>
      <c r="N117" s="66" t="s">
        <v>28</v>
      </c>
      <c r="O117" s="66" t="s">
        <v>28</v>
      </c>
      <c r="P117" s="66" t="s">
        <v>28</v>
      </c>
    </row>
    <row r="118" spans="1:16" ht="59.25" customHeight="1">
      <c r="A118" s="16"/>
      <c r="B118" s="106" t="s">
        <v>114</v>
      </c>
      <c r="C118" s="107"/>
      <c r="D118" s="107"/>
      <c r="E118" s="107"/>
      <c r="F118" s="107"/>
      <c r="G118" s="108"/>
      <c r="H118" s="15" t="s">
        <v>28</v>
      </c>
      <c r="I118" s="15" t="s">
        <v>28</v>
      </c>
      <c r="J118" s="66" t="s">
        <v>28</v>
      </c>
      <c r="K118" s="66" t="s">
        <v>28</v>
      </c>
      <c r="L118" s="66" t="s">
        <v>28</v>
      </c>
      <c r="M118" s="66" t="s">
        <v>28</v>
      </c>
      <c r="N118" s="66" t="s">
        <v>28</v>
      </c>
      <c r="O118" s="66" t="s">
        <v>28</v>
      </c>
      <c r="P118" s="66" t="s">
        <v>28</v>
      </c>
    </row>
    <row r="119" spans="1:16">
      <c r="A119" s="16"/>
      <c r="B119" s="15"/>
      <c r="C119" s="21">
        <v>398.3</v>
      </c>
      <c r="D119" s="21">
        <v>398.9</v>
      </c>
      <c r="E119" s="49">
        <f>D119/C119</f>
        <v>1.0015064022093898</v>
      </c>
      <c r="F119" s="49" t="s">
        <v>28</v>
      </c>
      <c r="G119" s="49" t="s">
        <v>28</v>
      </c>
      <c r="H119" s="15" t="s">
        <v>28</v>
      </c>
      <c r="I119" s="15" t="s">
        <v>28</v>
      </c>
      <c r="J119" s="66" t="s">
        <v>28</v>
      </c>
      <c r="K119" s="66" t="s">
        <v>28</v>
      </c>
      <c r="L119" s="66" t="s">
        <v>28</v>
      </c>
      <c r="M119" s="66" t="s">
        <v>28</v>
      </c>
      <c r="N119" s="66" t="s">
        <v>28</v>
      </c>
      <c r="O119" s="66" t="s">
        <v>28</v>
      </c>
      <c r="P119" s="66" t="s">
        <v>28</v>
      </c>
    </row>
    <row r="120" spans="1:16">
      <c r="A120" s="16"/>
      <c r="B120" s="106" t="s">
        <v>129</v>
      </c>
      <c r="C120" s="107"/>
      <c r="D120" s="107"/>
      <c r="E120" s="107"/>
      <c r="F120" s="107"/>
      <c r="G120" s="108"/>
      <c r="H120" s="15" t="s">
        <v>28</v>
      </c>
      <c r="I120" s="15" t="s">
        <v>28</v>
      </c>
      <c r="J120" s="66" t="s">
        <v>28</v>
      </c>
      <c r="K120" s="66" t="s">
        <v>28</v>
      </c>
      <c r="L120" s="66" t="s">
        <v>28</v>
      </c>
      <c r="M120" s="66" t="s">
        <v>28</v>
      </c>
      <c r="N120" s="66" t="s">
        <v>28</v>
      </c>
      <c r="O120" s="66" t="s">
        <v>28</v>
      </c>
      <c r="P120" s="66" t="s">
        <v>28</v>
      </c>
    </row>
    <row r="121" spans="1:16">
      <c r="A121" s="16"/>
      <c r="B121" s="15"/>
      <c r="C121" s="21">
        <v>88.4</v>
      </c>
      <c r="D121" s="21">
        <v>88.4</v>
      </c>
      <c r="E121" s="49">
        <f>D121/C121</f>
        <v>1</v>
      </c>
      <c r="F121" s="49" t="s">
        <v>28</v>
      </c>
      <c r="G121" s="49" t="s">
        <v>28</v>
      </c>
      <c r="H121" s="15" t="s">
        <v>28</v>
      </c>
      <c r="I121" s="15" t="s">
        <v>28</v>
      </c>
      <c r="J121" s="66" t="s">
        <v>28</v>
      </c>
      <c r="K121" s="66" t="s">
        <v>28</v>
      </c>
      <c r="L121" s="66" t="s">
        <v>28</v>
      </c>
      <c r="M121" s="66" t="s">
        <v>28</v>
      </c>
      <c r="N121" s="66" t="s">
        <v>28</v>
      </c>
      <c r="O121" s="66" t="s">
        <v>28</v>
      </c>
      <c r="P121" s="66" t="s">
        <v>28</v>
      </c>
    </row>
    <row r="122" spans="1:16" ht="48" customHeight="1">
      <c r="A122" s="16"/>
      <c r="B122" s="106" t="s">
        <v>115</v>
      </c>
      <c r="C122" s="107"/>
      <c r="D122" s="107"/>
      <c r="E122" s="107"/>
      <c r="F122" s="107"/>
      <c r="G122" s="108"/>
      <c r="H122" s="15" t="s">
        <v>28</v>
      </c>
      <c r="I122" s="15" t="s">
        <v>28</v>
      </c>
      <c r="J122" s="66" t="s">
        <v>28</v>
      </c>
      <c r="K122" s="66" t="s">
        <v>28</v>
      </c>
      <c r="L122" s="66" t="s">
        <v>28</v>
      </c>
      <c r="M122" s="66" t="s">
        <v>28</v>
      </c>
      <c r="N122" s="66" t="s">
        <v>28</v>
      </c>
      <c r="O122" s="66" t="s">
        <v>28</v>
      </c>
      <c r="P122" s="66" t="s">
        <v>28</v>
      </c>
    </row>
    <row r="123" spans="1:16">
      <c r="A123" s="16"/>
      <c r="B123" s="15"/>
      <c r="C123" s="21">
        <v>42.24</v>
      </c>
      <c r="D123" s="21">
        <v>42.24</v>
      </c>
      <c r="E123" s="49">
        <f>D123/C123</f>
        <v>1</v>
      </c>
      <c r="F123" s="49" t="s">
        <v>28</v>
      </c>
      <c r="G123" s="49" t="s">
        <v>28</v>
      </c>
      <c r="H123" s="15" t="s">
        <v>28</v>
      </c>
      <c r="I123" s="15" t="s">
        <v>28</v>
      </c>
      <c r="J123" s="66" t="s">
        <v>28</v>
      </c>
      <c r="K123" s="66" t="s">
        <v>28</v>
      </c>
      <c r="L123" s="66" t="s">
        <v>28</v>
      </c>
      <c r="M123" s="66" t="s">
        <v>28</v>
      </c>
      <c r="N123" s="66" t="s">
        <v>28</v>
      </c>
      <c r="O123" s="66" t="s">
        <v>28</v>
      </c>
      <c r="P123" s="66" t="s">
        <v>28</v>
      </c>
    </row>
    <row r="124" spans="1:16" ht="72">
      <c r="A124" s="16"/>
      <c r="B124" s="26" t="s">
        <v>133</v>
      </c>
      <c r="C124" s="9" t="s">
        <v>28</v>
      </c>
      <c r="D124" s="9" t="s">
        <v>28</v>
      </c>
      <c r="E124" s="50">
        <f>(E111+E113+E115+E117+E119+E121+E123)/7</f>
        <v>1.0002152003156273</v>
      </c>
      <c r="F124" s="47" t="s">
        <v>28</v>
      </c>
      <c r="G124" s="47" t="s">
        <v>28</v>
      </c>
      <c r="H124" s="9" t="s">
        <v>28</v>
      </c>
      <c r="I124" s="9" t="s">
        <v>28</v>
      </c>
      <c r="J124" s="47" t="s">
        <v>28</v>
      </c>
      <c r="K124" s="47" t="s">
        <v>28</v>
      </c>
      <c r="L124" s="47" t="s">
        <v>28</v>
      </c>
      <c r="M124" s="47" t="s">
        <v>28</v>
      </c>
      <c r="N124" s="47" t="s">
        <v>28</v>
      </c>
      <c r="O124" s="47" t="s">
        <v>28</v>
      </c>
      <c r="P124" s="47" t="s">
        <v>28</v>
      </c>
    </row>
    <row r="125" spans="1:16" ht="36">
      <c r="A125" s="16"/>
      <c r="B125" s="26" t="s">
        <v>134</v>
      </c>
      <c r="C125" s="9" t="s">
        <v>28</v>
      </c>
      <c r="D125" s="9" t="s">
        <v>28</v>
      </c>
      <c r="E125" s="47" t="s">
        <v>28</v>
      </c>
      <c r="F125" s="47" t="s">
        <v>28</v>
      </c>
      <c r="G125" s="47" t="s">
        <v>28</v>
      </c>
      <c r="H125" s="27">
        <v>1</v>
      </c>
      <c r="I125" s="27">
        <v>1</v>
      </c>
      <c r="J125" s="29">
        <f>I125/H125</f>
        <v>1</v>
      </c>
      <c r="K125" s="47" t="s">
        <v>28</v>
      </c>
      <c r="L125" s="47" t="s">
        <v>28</v>
      </c>
      <c r="M125" s="47" t="s">
        <v>28</v>
      </c>
      <c r="N125" s="47" t="s">
        <v>28</v>
      </c>
      <c r="O125" s="47" t="s">
        <v>28</v>
      </c>
      <c r="P125" s="47" t="s">
        <v>28</v>
      </c>
    </row>
    <row r="126" spans="1:16" ht="30.75" customHeight="1">
      <c r="A126" s="100" t="s">
        <v>135</v>
      </c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2"/>
    </row>
    <row r="127" spans="1:16" ht="72">
      <c r="A127" s="16"/>
      <c r="B127" s="26" t="s">
        <v>136</v>
      </c>
      <c r="C127" s="109" t="s">
        <v>194</v>
      </c>
      <c r="D127" s="110"/>
      <c r="E127" s="110"/>
      <c r="F127" s="110"/>
      <c r="G127" s="111"/>
      <c r="H127" s="9" t="s">
        <v>28</v>
      </c>
      <c r="I127" s="9" t="s">
        <v>28</v>
      </c>
      <c r="J127" s="47" t="s">
        <v>28</v>
      </c>
      <c r="K127" s="47" t="s">
        <v>28</v>
      </c>
      <c r="L127" s="47" t="s">
        <v>28</v>
      </c>
      <c r="M127" s="47" t="s">
        <v>28</v>
      </c>
      <c r="N127" s="47" t="s">
        <v>28</v>
      </c>
      <c r="O127" s="47" t="s">
        <v>28</v>
      </c>
      <c r="P127" s="47" t="s">
        <v>28</v>
      </c>
    </row>
    <row r="128" spans="1:16" ht="36">
      <c r="A128" s="16"/>
      <c r="B128" s="26" t="s">
        <v>137</v>
      </c>
      <c r="C128" s="9" t="s">
        <v>28</v>
      </c>
      <c r="D128" s="9" t="s">
        <v>28</v>
      </c>
      <c r="E128" s="47" t="s">
        <v>28</v>
      </c>
      <c r="F128" s="47" t="s">
        <v>28</v>
      </c>
      <c r="G128" s="47" t="s">
        <v>28</v>
      </c>
      <c r="H128" s="27">
        <v>1</v>
      </c>
      <c r="I128" s="27">
        <v>1</v>
      </c>
      <c r="J128" s="29">
        <f>I128/H128</f>
        <v>1</v>
      </c>
      <c r="K128" s="47" t="s">
        <v>28</v>
      </c>
      <c r="L128" s="47" t="s">
        <v>28</v>
      </c>
      <c r="M128" s="47" t="s">
        <v>28</v>
      </c>
      <c r="N128" s="47" t="s">
        <v>28</v>
      </c>
      <c r="O128" s="47" t="s">
        <v>28</v>
      </c>
      <c r="P128" s="47" t="s">
        <v>28</v>
      </c>
    </row>
    <row r="129" spans="1:16" ht="31.5" customHeight="1">
      <c r="A129" s="100" t="s">
        <v>138</v>
      </c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2"/>
    </row>
    <row r="130" spans="1:16" ht="33" customHeight="1">
      <c r="A130" s="148"/>
      <c r="B130" s="103" t="s">
        <v>139</v>
      </c>
      <c r="C130" s="104"/>
      <c r="D130" s="104"/>
      <c r="E130" s="104"/>
      <c r="F130" s="104"/>
      <c r="G130" s="105"/>
      <c r="H130" s="15" t="s">
        <v>28</v>
      </c>
      <c r="I130" s="15" t="s">
        <v>28</v>
      </c>
      <c r="J130" s="66" t="s">
        <v>28</v>
      </c>
      <c r="K130" s="66" t="s">
        <v>28</v>
      </c>
      <c r="L130" s="66" t="s">
        <v>28</v>
      </c>
      <c r="M130" s="66" t="s">
        <v>28</v>
      </c>
      <c r="N130" s="66" t="s">
        <v>28</v>
      </c>
      <c r="O130" s="66" t="s">
        <v>28</v>
      </c>
      <c r="P130" s="66" t="s">
        <v>28</v>
      </c>
    </row>
    <row r="131" spans="1:16">
      <c r="A131" s="16"/>
      <c r="B131" s="17"/>
      <c r="C131" s="18">
        <v>17954.900000000001</v>
      </c>
      <c r="D131" s="19">
        <v>17954.900000000001</v>
      </c>
      <c r="E131" s="48">
        <v>1</v>
      </c>
      <c r="F131" s="54" t="s">
        <v>28</v>
      </c>
      <c r="G131" s="54" t="s">
        <v>28</v>
      </c>
      <c r="H131" s="15" t="s">
        <v>28</v>
      </c>
      <c r="I131" s="15" t="s">
        <v>28</v>
      </c>
      <c r="J131" s="66" t="s">
        <v>28</v>
      </c>
      <c r="K131" s="66" t="s">
        <v>28</v>
      </c>
      <c r="L131" s="66" t="s">
        <v>28</v>
      </c>
      <c r="M131" s="66" t="s">
        <v>28</v>
      </c>
      <c r="N131" s="66" t="s">
        <v>28</v>
      </c>
      <c r="O131" s="66" t="s">
        <v>28</v>
      </c>
      <c r="P131" s="66" t="s">
        <v>28</v>
      </c>
    </row>
    <row r="132" spans="1:16" ht="72">
      <c r="A132" s="16"/>
      <c r="B132" s="26" t="s">
        <v>140</v>
      </c>
      <c r="C132" s="9" t="s">
        <v>28</v>
      </c>
      <c r="D132" s="9" t="s">
        <v>28</v>
      </c>
      <c r="E132" s="50">
        <f>E131/1</f>
        <v>1</v>
      </c>
      <c r="F132" s="47" t="s">
        <v>28</v>
      </c>
      <c r="G132" s="47" t="s">
        <v>28</v>
      </c>
      <c r="H132" s="9" t="s">
        <v>28</v>
      </c>
      <c r="I132" s="9" t="s">
        <v>28</v>
      </c>
      <c r="J132" s="47" t="s">
        <v>28</v>
      </c>
      <c r="K132" s="47" t="s">
        <v>28</v>
      </c>
      <c r="L132" s="47" t="s">
        <v>28</v>
      </c>
      <c r="M132" s="47" t="s">
        <v>28</v>
      </c>
      <c r="N132" s="47" t="s">
        <v>28</v>
      </c>
      <c r="O132" s="47" t="s">
        <v>28</v>
      </c>
      <c r="P132" s="47" t="s">
        <v>28</v>
      </c>
    </row>
    <row r="133" spans="1:16" ht="36">
      <c r="A133" s="16"/>
      <c r="B133" s="26" t="s">
        <v>141</v>
      </c>
      <c r="C133" s="9" t="s">
        <v>28</v>
      </c>
      <c r="D133" s="9" t="s">
        <v>28</v>
      </c>
      <c r="E133" s="47" t="s">
        <v>28</v>
      </c>
      <c r="F133" s="47" t="s">
        <v>28</v>
      </c>
      <c r="G133" s="47" t="s">
        <v>28</v>
      </c>
      <c r="H133" s="27">
        <v>1</v>
      </c>
      <c r="I133" s="27">
        <v>1</v>
      </c>
      <c r="J133" s="29">
        <f>I133/H133</f>
        <v>1</v>
      </c>
      <c r="K133" s="47" t="s">
        <v>28</v>
      </c>
      <c r="L133" s="47" t="s">
        <v>28</v>
      </c>
      <c r="M133" s="47" t="s">
        <v>28</v>
      </c>
      <c r="N133" s="47" t="s">
        <v>28</v>
      </c>
      <c r="O133" s="47" t="s">
        <v>28</v>
      </c>
      <c r="P133" s="47" t="s">
        <v>28</v>
      </c>
    </row>
    <row r="134" spans="1:16" ht="29.25" customHeight="1">
      <c r="A134" s="100" t="s">
        <v>142</v>
      </c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2"/>
    </row>
    <row r="135" spans="1:16" ht="64.5" customHeight="1">
      <c r="A135" s="148"/>
      <c r="B135" s="103" t="s">
        <v>143</v>
      </c>
      <c r="C135" s="104"/>
      <c r="D135" s="104"/>
      <c r="E135" s="104"/>
      <c r="F135" s="104"/>
      <c r="G135" s="105"/>
      <c r="H135" s="15" t="s">
        <v>28</v>
      </c>
      <c r="I135" s="15" t="s">
        <v>28</v>
      </c>
      <c r="J135" s="66" t="s">
        <v>28</v>
      </c>
      <c r="K135" s="66" t="s">
        <v>28</v>
      </c>
      <c r="L135" s="66" t="s">
        <v>28</v>
      </c>
      <c r="M135" s="66" t="s">
        <v>28</v>
      </c>
      <c r="N135" s="66" t="s">
        <v>28</v>
      </c>
      <c r="O135" s="66" t="s">
        <v>28</v>
      </c>
      <c r="P135" s="66" t="s">
        <v>28</v>
      </c>
    </row>
    <row r="136" spans="1:16">
      <c r="A136" s="16"/>
      <c r="B136" s="17"/>
      <c r="C136" s="18">
        <v>398.3</v>
      </c>
      <c r="D136" s="19">
        <v>398.9</v>
      </c>
      <c r="E136" s="48">
        <v>1</v>
      </c>
      <c r="F136" s="54" t="s">
        <v>28</v>
      </c>
      <c r="G136" s="54" t="s">
        <v>28</v>
      </c>
      <c r="H136" s="15" t="s">
        <v>28</v>
      </c>
      <c r="I136" s="15" t="s">
        <v>28</v>
      </c>
      <c r="J136" s="66" t="s">
        <v>28</v>
      </c>
      <c r="K136" s="66" t="s">
        <v>28</v>
      </c>
      <c r="L136" s="66" t="s">
        <v>28</v>
      </c>
      <c r="M136" s="66" t="s">
        <v>28</v>
      </c>
      <c r="N136" s="66" t="s">
        <v>28</v>
      </c>
      <c r="O136" s="66" t="s">
        <v>28</v>
      </c>
      <c r="P136" s="66" t="s">
        <v>28</v>
      </c>
    </row>
    <row r="137" spans="1:16" ht="72">
      <c r="A137" s="16"/>
      <c r="B137" s="26" t="s">
        <v>144</v>
      </c>
      <c r="C137" s="9" t="s">
        <v>28</v>
      </c>
      <c r="D137" s="9" t="s">
        <v>28</v>
      </c>
      <c r="E137" s="50">
        <f>E136/1</f>
        <v>1</v>
      </c>
      <c r="F137" s="47" t="s">
        <v>28</v>
      </c>
      <c r="G137" s="47" t="s">
        <v>28</v>
      </c>
      <c r="H137" s="9" t="s">
        <v>28</v>
      </c>
      <c r="I137" s="9" t="s">
        <v>28</v>
      </c>
      <c r="J137" s="47" t="s">
        <v>28</v>
      </c>
      <c r="K137" s="47" t="s">
        <v>28</v>
      </c>
      <c r="L137" s="47" t="s">
        <v>28</v>
      </c>
      <c r="M137" s="47" t="s">
        <v>28</v>
      </c>
      <c r="N137" s="47" t="s">
        <v>28</v>
      </c>
      <c r="O137" s="47" t="s">
        <v>28</v>
      </c>
      <c r="P137" s="47" t="s">
        <v>28</v>
      </c>
    </row>
    <row r="138" spans="1:16" ht="36">
      <c r="A138" s="16"/>
      <c r="B138" s="26" t="s">
        <v>145</v>
      </c>
      <c r="C138" s="9" t="s">
        <v>28</v>
      </c>
      <c r="D138" s="9" t="s">
        <v>28</v>
      </c>
      <c r="E138" s="47" t="s">
        <v>28</v>
      </c>
      <c r="F138" s="47" t="s">
        <v>28</v>
      </c>
      <c r="G138" s="47" t="s">
        <v>28</v>
      </c>
      <c r="H138" s="27">
        <v>1</v>
      </c>
      <c r="I138" s="27">
        <v>1</v>
      </c>
      <c r="J138" s="29">
        <f>I138/H138</f>
        <v>1</v>
      </c>
      <c r="K138" s="47" t="s">
        <v>28</v>
      </c>
      <c r="L138" s="47" t="s">
        <v>28</v>
      </c>
      <c r="M138" s="47" t="s">
        <v>28</v>
      </c>
      <c r="N138" s="47" t="s">
        <v>28</v>
      </c>
      <c r="O138" s="47" t="s">
        <v>28</v>
      </c>
      <c r="P138" s="47" t="s">
        <v>28</v>
      </c>
    </row>
    <row r="139" spans="1:16" ht="29.25" customHeight="1">
      <c r="A139" s="100" t="s">
        <v>146</v>
      </c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2"/>
    </row>
    <row r="140" spans="1:16" ht="33.75" customHeight="1">
      <c r="A140" s="148"/>
      <c r="B140" s="103" t="s">
        <v>111</v>
      </c>
      <c r="C140" s="104"/>
      <c r="D140" s="104"/>
      <c r="E140" s="104"/>
      <c r="F140" s="104"/>
      <c r="G140" s="105"/>
      <c r="H140" s="15" t="s">
        <v>28</v>
      </c>
      <c r="I140" s="15" t="s">
        <v>28</v>
      </c>
      <c r="J140" s="66" t="s">
        <v>28</v>
      </c>
      <c r="K140" s="66" t="s">
        <v>28</v>
      </c>
      <c r="L140" s="66" t="s">
        <v>28</v>
      </c>
      <c r="M140" s="66" t="s">
        <v>28</v>
      </c>
      <c r="N140" s="66" t="s">
        <v>28</v>
      </c>
      <c r="O140" s="66" t="s">
        <v>28</v>
      </c>
      <c r="P140" s="66" t="s">
        <v>28</v>
      </c>
    </row>
    <row r="141" spans="1:16">
      <c r="A141" s="16"/>
      <c r="B141" s="17"/>
      <c r="C141" s="18">
        <v>4.5</v>
      </c>
      <c r="D141" s="19">
        <v>4.5</v>
      </c>
      <c r="E141" s="48">
        <v>1</v>
      </c>
      <c r="F141" s="54" t="s">
        <v>28</v>
      </c>
      <c r="G141" s="54" t="s">
        <v>28</v>
      </c>
      <c r="H141" s="15" t="s">
        <v>28</v>
      </c>
      <c r="I141" s="15" t="s">
        <v>28</v>
      </c>
      <c r="J141" s="66" t="s">
        <v>28</v>
      </c>
      <c r="K141" s="66" t="s">
        <v>28</v>
      </c>
      <c r="L141" s="66" t="s">
        <v>28</v>
      </c>
      <c r="M141" s="66" t="s">
        <v>28</v>
      </c>
      <c r="N141" s="66" t="s">
        <v>28</v>
      </c>
      <c r="O141" s="66" t="s">
        <v>28</v>
      </c>
      <c r="P141" s="66" t="s">
        <v>28</v>
      </c>
    </row>
    <row r="142" spans="1:16" ht="72">
      <c r="A142" s="16"/>
      <c r="B142" s="26" t="s">
        <v>147</v>
      </c>
      <c r="C142" s="9" t="s">
        <v>28</v>
      </c>
      <c r="D142" s="9" t="s">
        <v>28</v>
      </c>
      <c r="E142" s="50">
        <f>E141/1</f>
        <v>1</v>
      </c>
      <c r="F142" s="47" t="s">
        <v>28</v>
      </c>
      <c r="G142" s="47" t="s">
        <v>28</v>
      </c>
      <c r="H142" s="9" t="s">
        <v>28</v>
      </c>
      <c r="I142" s="9" t="s">
        <v>28</v>
      </c>
      <c r="J142" s="47" t="s">
        <v>28</v>
      </c>
      <c r="K142" s="47" t="s">
        <v>28</v>
      </c>
      <c r="L142" s="47" t="s">
        <v>28</v>
      </c>
      <c r="M142" s="47" t="s">
        <v>28</v>
      </c>
      <c r="N142" s="47" t="s">
        <v>28</v>
      </c>
      <c r="O142" s="47" t="s">
        <v>28</v>
      </c>
      <c r="P142" s="47" t="s">
        <v>28</v>
      </c>
    </row>
    <row r="143" spans="1:16" ht="36">
      <c r="A143" s="16"/>
      <c r="B143" s="26" t="s">
        <v>148</v>
      </c>
      <c r="C143" s="9" t="s">
        <v>28</v>
      </c>
      <c r="D143" s="9" t="s">
        <v>28</v>
      </c>
      <c r="E143" s="47" t="s">
        <v>28</v>
      </c>
      <c r="F143" s="47" t="s">
        <v>28</v>
      </c>
      <c r="G143" s="47" t="s">
        <v>28</v>
      </c>
      <c r="H143" s="27">
        <v>1</v>
      </c>
      <c r="I143" s="27">
        <v>1</v>
      </c>
      <c r="J143" s="29">
        <f>I143/H143</f>
        <v>1</v>
      </c>
      <c r="K143" s="47" t="s">
        <v>28</v>
      </c>
      <c r="L143" s="47" t="s">
        <v>28</v>
      </c>
      <c r="M143" s="47" t="s">
        <v>28</v>
      </c>
      <c r="N143" s="47" t="s">
        <v>28</v>
      </c>
      <c r="O143" s="47" t="s">
        <v>28</v>
      </c>
      <c r="P143" s="47" t="s">
        <v>28</v>
      </c>
    </row>
    <row r="144" spans="1:16" ht="30" customHeight="1">
      <c r="A144" s="100" t="s">
        <v>149</v>
      </c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2"/>
    </row>
    <row r="145" spans="1:16" ht="29.25" customHeight="1">
      <c r="A145" s="148"/>
      <c r="B145" s="103" t="s">
        <v>150</v>
      </c>
      <c r="C145" s="104"/>
      <c r="D145" s="104"/>
      <c r="E145" s="104"/>
      <c r="F145" s="104"/>
      <c r="G145" s="105"/>
      <c r="H145" s="15" t="s">
        <v>28</v>
      </c>
      <c r="I145" s="15" t="s">
        <v>28</v>
      </c>
      <c r="J145" s="66" t="s">
        <v>28</v>
      </c>
      <c r="K145" s="66" t="s">
        <v>28</v>
      </c>
      <c r="L145" s="66" t="s">
        <v>28</v>
      </c>
      <c r="M145" s="66" t="s">
        <v>28</v>
      </c>
      <c r="N145" s="66" t="s">
        <v>28</v>
      </c>
      <c r="O145" s="66" t="s">
        <v>28</v>
      </c>
      <c r="P145" s="66" t="s">
        <v>28</v>
      </c>
    </row>
    <row r="146" spans="1:16">
      <c r="A146" s="16"/>
      <c r="B146" s="17"/>
      <c r="C146" s="18">
        <v>953.7</v>
      </c>
      <c r="D146" s="19">
        <v>953.7</v>
      </c>
      <c r="E146" s="48">
        <v>1</v>
      </c>
      <c r="F146" s="54" t="s">
        <v>28</v>
      </c>
      <c r="G146" s="54" t="s">
        <v>28</v>
      </c>
      <c r="H146" s="15" t="s">
        <v>28</v>
      </c>
      <c r="I146" s="15" t="s">
        <v>28</v>
      </c>
      <c r="J146" s="66" t="s">
        <v>28</v>
      </c>
      <c r="K146" s="66" t="s">
        <v>28</v>
      </c>
      <c r="L146" s="66" t="s">
        <v>28</v>
      </c>
      <c r="M146" s="66" t="s">
        <v>28</v>
      </c>
      <c r="N146" s="66" t="s">
        <v>28</v>
      </c>
      <c r="O146" s="66" t="s">
        <v>28</v>
      </c>
      <c r="P146" s="66" t="s">
        <v>28</v>
      </c>
    </row>
    <row r="147" spans="1:16" ht="72">
      <c r="A147" s="16"/>
      <c r="B147" s="26" t="s">
        <v>151</v>
      </c>
      <c r="C147" s="9" t="s">
        <v>28</v>
      </c>
      <c r="D147" s="9" t="s">
        <v>28</v>
      </c>
      <c r="E147" s="50">
        <f>E146/1</f>
        <v>1</v>
      </c>
      <c r="F147" s="47" t="s">
        <v>28</v>
      </c>
      <c r="G147" s="47" t="s">
        <v>28</v>
      </c>
      <c r="H147" s="9" t="s">
        <v>28</v>
      </c>
      <c r="I147" s="9" t="s">
        <v>28</v>
      </c>
      <c r="J147" s="47" t="s">
        <v>28</v>
      </c>
      <c r="K147" s="47" t="s">
        <v>28</v>
      </c>
      <c r="L147" s="47" t="s">
        <v>28</v>
      </c>
      <c r="M147" s="47" t="s">
        <v>28</v>
      </c>
      <c r="N147" s="47" t="s">
        <v>28</v>
      </c>
      <c r="O147" s="47" t="s">
        <v>28</v>
      </c>
      <c r="P147" s="47" t="s">
        <v>28</v>
      </c>
    </row>
    <row r="148" spans="1:16" ht="36">
      <c r="A148" s="16"/>
      <c r="B148" s="26" t="s">
        <v>152</v>
      </c>
      <c r="C148" s="9" t="s">
        <v>28</v>
      </c>
      <c r="D148" s="9" t="s">
        <v>28</v>
      </c>
      <c r="E148" s="47" t="s">
        <v>28</v>
      </c>
      <c r="F148" s="47" t="s">
        <v>28</v>
      </c>
      <c r="G148" s="47" t="s">
        <v>28</v>
      </c>
      <c r="H148" s="27">
        <v>1</v>
      </c>
      <c r="I148" s="27">
        <v>1</v>
      </c>
      <c r="J148" s="29">
        <f>I148/H148</f>
        <v>1</v>
      </c>
      <c r="K148" s="47" t="s">
        <v>28</v>
      </c>
      <c r="L148" s="47" t="s">
        <v>28</v>
      </c>
      <c r="M148" s="47" t="s">
        <v>28</v>
      </c>
      <c r="N148" s="47" t="s">
        <v>28</v>
      </c>
      <c r="O148" s="47" t="s">
        <v>28</v>
      </c>
      <c r="P148" s="47" t="s">
        <v>28</v>
      </c>
    </row>
    <row r="149" spans="1:16" ht="33.75" customHeight="1">
      <c r="A149" s="100" t="s">
        <v>153</v>
      </c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2"/>
    </row>
    <row r="150" spans="1:16" ht="30.75" customHeight="1">
      <c r="A150" s="148"/>
      <c r="B150" s="103" t="s">
        <v>150</v>
      </c>
      <c r="C150" s="104"/>
      <c r="D150" s="104"/>
      <c r="E150" s="104"/>
      <c r="F150" s="104"/>
      <c r="G150" s="105"/>
      <c r="H150" s="15" t="s">
        <v>28</v>
      </c>
      <c r="I150" s="15" t="s">
        <v>28</v>
      </c>
      <c r="J150" s="66" t="s">
        <v>28</v>
      </c>
      <c r="K150" s="66" t="s">
        <v>28</v>
      </c>
      <c r="L150" s="66" t="s">
        <v>28</v>
      </c>
      <c r="M150" s="66" t="s">
        <v>28</v>
      </c>
      <c r="N150" s="66" t="s">
        <v>28</v>
      </c>
      <c r="O150" s="66" t="s">
        <v>28</v>
      </c>
      <c r="P150" s="66" t="s">
        <v>28</v>
      </c>
    </row>
    <row r="151" spans="1:16">
      <c r="A151" s="16"/>
      <c r="B151" s="17"/>
      <c r="C151" s="18">
        <v>953.7</v>
      </c>
      <c r="D151" s="19">
        <v>953.7</v>
      </c>
      <c r="E151" s="48">
        <v>1</v>
      </c>
      <c r="F151" s="54" t="s">
        <v>28</v>
      </c>
      <c r="G151" s="54" t="s">
        <v>28</v>
      </c>
      <c r="H151" s="15" t="s">
        <v>28</v>
      </c>
      <c r="I151" s="15" t="s">
        <v>28</v>
      </c>
      <c r="J151" s="66" t="s">
        <v>28</v>
      </c>
      <c r="K151" s="66" t="s">
        <v>28</v>
      </c>
      <c r="L151" s="66" t="s">
        <v>28</v>
      </c>
      <c r="M151" s="66" t="s">
        <v>28</v>
      </c>
      <c r="N151" s="66" t="s">
        <v>28</v>
      </c>
      <c r="O151" s="66" t="s">
        <v>28</v>
      </c>
      <c r="P151" s="66" t="s">
        <v>28</v>
      </c>
    </row>
    <row r="152" spans="1:16" ht="72">
      <c r="A152" s="16"/>
      <c r="B152" s="26" t="s">
        <v>154</v>
      </c>
      <c r="C152" s="9" t="s">
        <v>28</v>
      </c>
      <c r="D152" s="9" t="s">
        <v>28</v>
      </c>
      <c r="E152" s="50">
        <f>E151/1</f>
        <v>1</v>
      </c>
      <c r="F152" s="47" t="s">
        <v>28</v>
      </c>
      <c r="G152" s="47" t="s">
        <v>28</v>
      </c>
      <c r="H152" s="9" t="s">
        <v>28</v>
      </c>
      <c r="I152" s="9" t="s">
        <v>28</v>
      </c>
      <c r="J152" s="47" t="s">
        <v>28</v>
      </c>
      <c r="K152" s="47" t="s">
        <v>28</v>
      </c>
      <c r="L152" s="47" t="s">
        <v>28</v>
      </c>
      <c r="M152" s="47" t="s">
        <v>28</v>
      </c>
      <c r="N152" s="47" t="s">
        <v>28</v>
      </c>
      <c r="O152" s="47" t="s">
        <v>28</v>
      </c>
      <c r="P152" s="47" t="s">
        <v>28</v>
      </c>
    </row>
    <row r="153" spans="1:16" ht="36">
      <c r="A153" s="16"/>
      <c r="B153" s="26" t="s">
        <v>155</v>
      </c>
      <c r="C153" s="9" t="s">
        <v>28</v>
      </c>
      <c r="D153" s="9" t="s">
        <v>28</v>
      </c>
      <c r="E153" s="47" t="s">
        <v>28</v>
      </c>
      <c r="F153" s="47" t="s">
        <v>28</v>
      </c>
      <c r="G153" s="47" t="s">
        <v>28</v>
      </c>
      <c r="H153" s="27">
        <v>1</v>
      </c>
      <c r="I153" s="27">
        <v>1</v>
      </c>
      <c r="J153" s="29">
        <f>I153/H153</f>
        <v>1</v>
      </c>
      <c r="K153" s="47" t="s">
        <v>28</v>
      </c>
      <c r="L153" s="47" t="s">
        <v>28</v>
      </c>
      <c r="M153" s="47" t="s">
        <v>28</v>
      </c>
      <c r="N153" s="47" t="s">
        <v>28</v>
      </c>
      <c r="O153" s="47" t="s">
        <v>28</v>
      </c>
      <c r="P153" s="47" t="s">
        <v>28</v>
      </c>
    </row>
    <row r="154" spans="1:16" ht="27.75" customHeight="1">
      <c r="A154" s="100" t="s">
        <v>156</v>
      </c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2"/>
    </row>
    <row r="155" spans="1:16" ht="31.5" customHeight="1">
      <c r="A155" s="148"/>
      <c r="B155" s="103" t="s">
        <v>157</v>
      </c>
      <c r="C155" s="104"/>
      <c r="D155" s="104"/>
      <c r="E155" s="104"/>
      <c r="F155" s="104"/>
      <c r="G155" s="105"/>
      <c r="H155" s="15" t="s">
        <v>28</v>
      </c>
      <c r="I155" s="15" t="s">
        <v>28</v>
      </c>
      <c r="J155" s="66" t="s">
        <v>28</v>
      </c>
      <c r="K155" s="66" t="s">
        <v>28</v>
      </c>
      <c r="L155" s="66" t="s">
        <v>28</v>
      </c>
      <c r="M155" s="66" t="s">
        <v>28</v>
      </c>
      <c r="N155" s="66" t="s">
        <v>28</v>
      </c>
      <c r="O155" s="66" t="s">
        <v>28</v>
      </c>
      <c r="P155" s="66" t="s">
        <v>28</v>
      </c>
    </row>
    <row r="156" spans="1:16">
      <c r="A156" s="16"/>
      <c r="B156" s="17"/>
      <c r="C156" s="18">
        <v>754</v>
      </c>
      <c r="D156" s="19">
        <v>754</v>
      </c>
      <c r="E156" s="48">
        <v>1</v>
      </c>
      <c r="F156" s="54" t="s">
        <v>28</v>
      </c>
      <c r="G156" s="54" t="s">
        <v>28</v>
      </c>
      <c r="H156" s="15" t="s">
        <v>28</v>
      </c>
      <c r="I156" s="15" t="s">
        <v>28</v>
      </c>
      <c r="J156" s="66" t="s">
        <v>28</v>
      </c>
      <c r="K156" s="66" t="s">
        <v>28</v>
      </c>
      <c r="L156" s="66" t="s">
        <v>28</v>
      </c>
      <c r="M156" s="66" t="s">
        <v>28</v>
      </c>
      <c r="N156" s="66" t="s">
        <v>28</v>
      </c>
      <c r="O156" s="66" t="s">
        <v>28</v>
      </c>
      <c r="P156" s="66" t="s">
        <v>28</v>
      </c>
    </row>
    <row r="157" spans="1:16" ht="72">
      <c r="A157" s="16"/>
      <c r="B157" s="26" t="s">
        <v>158</v>
      </c>
      <c r="C157" s="9" t="s">
        <v>28</v>
      </c>
      <c r="D157" s="9" t="s">
        <v>28</v>
      </c>
      <c r="E157" s="50">
        <f>E156/1</f>
        <v>1</v>
      </c>
      <c r="F157" s="47" t="s">
        <v>28</v>
      </c>
      <c r="G157" s="47" t="s">
        <v>28</v>
      </c>
      <c r="H157" s="9" t="s">
        <v>28</v>
      </c>
      <c r="I157" s="9" t="s">
        <v>28</v>
      </c>
      <c r="J157" s="47" t="s">
        <v>28</v>
      </c>
      <c r="K157" s="47" t="s">
        <v>28</v>
      </c>
      <c r="L157" s="47" t="s">
        <v>28</v>
      </c>
      <c r="M157" s="47" t="s">
        <v>28</v>
      </c>
      <c r="N157" s="47" t="s">
        <v>28</v>
      </c>
      <c r="O157" s="47" t="s">
        <v>28</v>
      </c>
      <c r="P157" s="47" t="s">
        <v>28</v>
      </c>
    </row>
    <row r="158" spans="1:16" ht="36">
      <c r="A158" s="16"/>
      <c r="B158" s="26" t="s">
        <v>159</v>
      </c>
      <c r="C158" s="9" t="s">
        <v>28</v>
      </c>
      <c r="D158" s="9" t="s">
        <v>28</v>
      </c>
      <c r="E158" s="47" t="s">
        <v>28</v>
      </c>
      <c r="F158" s="47" t="s">
        <v>28</v>
      </c>
      <c r="G158" s="47" t="s">
        <v>28</v>
      </c>
      <c r="H158" s="27">
        <v>1</v>
      </c>
      <c r="I158" s="27">
        <v>1</v>
      </c>
      <c r="J158" s="29">
        <f>I158/H158</f>
        <v>1</v>
      </c>
      <c r="K158" s="47" t="s">
        <v>28</v>
      </c>
      <c r="L158" s="47" t="s">
        <v>28</v>
      </c>
      <c r="M158" s="47" t="s">
        <v>28</v>
      </c>
      <c r="N158" s="47" t="s">
        <v>28</v>
      </c>
      <c r="O158" s="47" t="s">
        <v>28</v>
      </c>
      <c r="P158" s="47" t="s">
        <v>28</v>
      </c>
    </row>
    <row r="159" spans="1:16" ht="42.75" customHeight="1">
      <c r="A159" s="100" t="s">
        <v>160</v>
      </c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2"/>
    </row>
    <row r="160" spans="1:16" ht="62.25" customHeight="1">
      <c r="A160" s="148"/>
      <c r="B160" s="103" t="s">
        <v>143</v>
      </c>
      <c r="C160" s="104"/>
      <c r="D160" s="104"/>
      <c r="E160" s="104"/>
      <c r="F160" s="104"/>
      <c r="G160" s="105"/>
      <c r="H160" s="15" t="s">
        <v>28</v>
      </c>
      <c r="I160" s="15" t="s">
        <v>28</v>
      </c>
      <c r="J160" s="66" t="s">
        <v>28</v>
      </c>
      <c r="K160" s="66" t="s">
        <v>28</v>
      </c>
      <c r="L160" s="66" t="s">
        <v>28</v>
      </c>
      <c r="M160" s="66" t="s">
        <v>28</v>
      </c>
      <c r="N160" s="66" t="s">
        <v>28</v>
      </c>
      <c r="O160" s="66" t="s">
        <v>28</v>
      </c>
      <c r="P160" s="66" t="s">
        <v>28</v>
      </c>
    </row>
    <row r="161" spans="1:16">
      <c r="A161" s="16"/>
      <c r="B161" s="17"/>
      <c r="C161" s="18">
        <v>398.3</v>
      </c>
      <c r="D161" s="19">
        <v>398.9</v>
      </c>
      <c r="E161" s="48">
        <v>1</v>
      </c>
      <c r="F161" s="54" t="s">
        <v>28</v>
      </c>
      <c r="G161" s="54" t="s">
        <v>28</v>
      </c>
      <c r="H161" s="15" t="s">
        <v>28</v>
      </c>
      <c r="I161" s="15" t="s">
        <v>28</v>
      </c>
      <c r="J161" s="66" t="s">
        <v>28</v>
      </c>
      <c r="K161" s="66" t="s">
        <v>28</v>
      </c>
      <c r="L161" s="66" t="s">
        <v>28</v>
      </c>
      <c r="M161" s="66" t="s">
        <v>28</v>
      </c>
      <c r="N161" s="66" t="s">
        <v>28</v>
      </c>
      <c r="O161" s="66" t="s">
        <v>28</v>
      </c>
      <c r="P161" s="66" t="s">
        <v>28</v>
      </c>
    </row>
    <row r="162" spans="1:16" ht="72">
      <c r="A162" s="16"/>
      <c r="B162" s="26" t="s">
        <v>161</v>
      </c>
      <c r="C162" s="9" t="s">
        <v>28</v>
      </c>
      <c r="D162" s="9" t="s">
        <v>28</v>
      </c>
      <c r="E162" s="50">
        <f>E161/1</f>
        <v>1</v>
      </c>
      <c r="F162" s="47" t="s">
        <v>28</v>
      </c>
      <c r="G162" s="47" t="s">
        <v>28</v>
      </c>
      <c r="H162" s="9" t="s">
        <v>28</v>
      </c>
      <c r="I162" s="9" t="s">
        <v>28</v>
      </c>
      <c r="J162" s="47" t="s">
        <v>28</v>
      </c>
      <c r="K162" s="47" t="s">
        <v>28</v>
      </c>
      <c r="L162" s="47" t="s">
        <v>28</v>
      </c>
      <c r="M162" s="47" t="s">
        <v>28</v>
      </c>
      <c r="N162" s="47" t="s">
        <v>28</v>
      </c>
      <c r="O162" s="47" t="s">
        <v>28</v>
      </c>
      <c r="P162" s="47" t="s">
        <v>28</v>
      </c>
    </row>
    <row r="163" spans="1:16" ht="36">
      <c r="A163" s="16"/>
      <c r="B163" s="26" t="s">
        <v>162</v>
      </c>
      <c r="C163" s="9" t="s">
        <v>28</v>
      </c>
      <c r="D163" s="9" t="s">
        <v>28</v>
      </c>
      <c r="E163" s="47" t="s">
        <v>28</v>
      </c>
      <c r="F163" s="47" t="s">
        <v>28</v>
      </c>
      <c r="G163" s="47" t="s">
        <v>28</v>
      </c>
      <c r="H163" s="27">
        <v>1</v>
      </c>
      <c r="I163" s="27">
        <v>1</v>
      </c>
      <c r="J163" s="29">
        <f>I163/H163</f>
        <v>1</v>
      </c>
      <c r="K163" s="47" t="s">
        <v>28</v>
      </c>
      <c r="L163" s="47" t="s">
        <v>28</v>
      </c>
      <c r="M163" s="47" t="s">
        <v>28</v>
      </c>
      <c r="N163" s="47" t="s">
        <v>28</v>
      </c>
      <c r="O163" s="47" t="s">
        <v>28</v>
      </c>
      <c r="P163" s="47" t="s">
        <v>28</v>
      </c>
    </row>
    <row r="164" spans="1:16" ht="28.5" customHeight="1">
      <c r="A164" s="100" t="s">
        <v>163</v>
      </c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2"/>
    </row>
    <row r="165" spans="1:16" ht="68.25" customHeight="1">
      <c r="A165" s="148"/>
      <c r="B165" s="103" t="s">
        <v>143</v>
      </c>
      <c r="C165" s="104"/>
      <c r="D165" s="104"/>
      <c r="E165" s="104"/>
      <c r="F165" s="104"/>
      <c r="G165" s="105"/>
      <c r="H165" s="15" t="s">
        <v>28</v>
      </c>
      <c r="I165" s="15" t="s">
        <v>28</v>
      </c>
      <c r="J165" s="66" t="s">
        <v>28</v>
      </c>
      <c r="K165" s="66" t="s">
        <v>28</v>
      </c>
      <c r="L165" s="66" t="s">
        <v>28</v>
      </c>
      <c r="M165" s="66" t="s">
        <v>28</v>
      </c>
      <c r="N165" s="66" t="s">
        <v>28</v>
      </c>
      <c r="O165" s="66" t="s">
        <v>28</v>
      </c>
      <c r="P165" s="66" t="s">
        <v>28</v>
      </c>
    </row>
    <row r="166" spans="1:16">
      <c r="A166" s="16"/>
      <c r="B166" s="17"/>
      <c r="C166" s="18">
        <v>398.3</v>
      </c>
      <c r="D166" s="19">
        <v>398.9</v>
      </c>
      <c r="E166" s="48">
        <v>1</v>
      </c>
      <c r="F166" s="54" t="s">
        <v>28</v>
      </c>
      <c r="G166" s="54" t="s">
        <v>28</v>
      </c>
      <c r="H166" s="15" t="s">
        <v>28</v>
      </c>
      <c r="I166" s="15" t="s">
        <v>28</v>
      </c>
      <c r="J166" s="66" t="s">
        <v>28</v>
      </c>
      <c r="K166" s="66" t="s">
        <v>28</v>
      </c>
      <c r="L166" s="66" t="s">
        <v>28</v>
      </c>
      <c r="M166" s="66" t="s">
        <v>28</v>
      </c>
      <c r="N166" s="66" t="s">
        <v>28</v>
      </c>
      <c r="O166" s="66" t="s">
        <v>28</v>
      </c>
      <c r="P166" s="66" t="s">
        <v>28</v>
      </c>
    </row>
    <row r="167" spans="1:16" ht="72">
      <c r="A167" s="16"/>
      <c r="B167" s="26" t="s">
        <v>164</v>
      </c>
      <c r="C167" s="9" t="s">
        <v>28</v>
      </c>
      <c r="D167" s="9" t="s">
        <v>28</v>
      </c>
      <c r="E167" s="50">
        <f>E166/1</f>
        <v>1</v>
      </c>
      <c r="F167" s="47" t="s">
        <v>28</v>
      </c>
      <c r="G167" s="47" t="s">
        <v>28</v>
      </c>
      <c r="H167" s="9" t="s">
        <v>28</v>
      </c>
      <c r="I167" s="9" t="s">
        <v>28</v>
      </c>
      <c r="J167" s="47" t="s">
        <v>28</v>
      </c>
      <c r="K167" s="47" t="s">
        <v>28</v>
      </c>
      <c r="L167" s="47" t="s">
        <v>28</v>
      </c>
      <c r="M167" s="47" t="s">
        <v>28</v>
      </c>
      <c r="N167" s="47" t="s">
        <v>28</v>
      </c>
      <c r="O167" s="47" t="s">
        <v>28</v>
      </c>
      <c r="P167" s="47" t="s">
        <v>28</v>
      </c>
    </row>
    <row r="168" spans="1:16" ht="36">
      <c r="A168" s="16"/>
      <c r="B168" s="26" t="s">
        <v>165</v>
      </c>
      <c r="C168" s="9" t="s">
        <v>28</v>
      </c>
      <c r="D168" s="9" t="s">
        <v>28</v>
      </c>
      <c r="E168" s="47" t="s">
        <v>28</v>
      </c>
      <c r="F168" s="47" t="s">
        <v>28</v>
      </c>
      <c r="G168" s="47" t="s">
        <v>28</v>
      </c>
      <c r="H168" s="27">
        <v>1</v>
      </c>
      <c r="I168" s="27">
        <v>1</v>
      </c>
      <c r="J168" s="29">
        <f>I168/H168</f>
        <v>1</v>
      </c>
      <c r="K168" s="47" t="s">
        <v>28</v>
      </c>
      <c r="L168" s="47" t="s">
        <v>28</v>
      </c>
      <c r="M168" s="47" t="s">
        <v>28</v>
      </c>
      <c r="N168" s="47" t="s">
        <v>28</v>
      </c>
      <c r="O168" s="47" t="s">
        <v>28</v>
      </c>
      <c r="P168" s="47" t="s">
        <v>28</v>
      </c>
    </row>
    <row r="169" spans="1:16" ht="17.25" customHeight="1">
      <c r="A169" s="100" t="s">
        <v>166</v>
      </c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2"/>
    </row>
    <row r="170" spans="1:16" ht="63" customHeight="1">
      <c r="A170" s="148"/>
      <c r="B170" s="103" t="s">
        <v>143</v>
      </c>
      <c r="C170" s="104"/>
      <c r="D170" s="104"/>
      <c r="E170" s="104"/>
      <c r="F170" s="104"/>
      <c r="G170" s="105"/>
      <c r="H170" s="15" t="s">
        <v>28</v>
      </c>
      <c r="I170" s="15" t="s">
        <v>28</v>
      </c>
      <c r="J170" s="66" t="s">
        <v>28</v>
      </c>
      <c r="K170" s="66" t="s">
        <v>28</v>
      </c>
      <c r="L170" s="66" t="s">
        <v>28</v>
      </c>
      <c r="M170" s="66" t="s">
        <v>28</v>
      </c>
      <c r="N170" s="66" t="s">
        <v>28</v>
      </c>
      <c r="O170" s="66" t="s">
        <v>28</v>
      </c>
      <c r="P170" s="66" t="s">
        <v>28</v>
      </c>
    </row>
    <row r="171" spans="1:16">
      <c r="A171" s="16"/>
      <c r="B171" s="17"/>
      <c r="C171" s="18">
        <v>398.3</v>
      </c>
      <c r="D171" s="19">
        <v>398.9</v>
      </c>
      <c r="E171" s="48">
        <v>1</v>
      </c>
      <c r="F171" s="54" t="s">
        <v>28</v>
      </c>
      <c r="G171" s="54" t="s">
        <v>28</v>
      </c>
      <c r="H171" s="15" t="s">
        <v>28</v>
      </c>
      <c r="I171" s="15" t="s">
        <v>28</v>
      </c>
      <c r="J171" s="66" t="s">
        <v>28</v>
      </c>
      <c r="K171" s="66" t="s">
        <v>28</v>
      </c>
      <c r="L171" s="66" t="s">
        <v>28</v>
      </c>
      <c r="M171" s="66" t="s">
        <v>28</v>
      </c>
      <c r="N171" s="66" t="s">
        <v>28</v>
      </c>
      <c r="O171" s="66" t="s">
        <v>28</v>
      </c>
      <c r="P171" s="66" t="s">
        <v>28</v>
      </c>
    </row>
    <row r="172" spans="1:16" ht="72">
      <c r="A172" s="16"/>
      <c r="B172" s="26" t="s">
        <v>167</v>
      </c>
      <c r="C172" s="9" t="s">
        <v>28</v>
      </c>
      <c r="D172" s="9" t="s">
        <v>28</v>
      </c>
      <c r="E172" s="50">
        <f>E171/1</f>
        <v>1</v>
      </c>
      <c r="F172" s="47" t="s">
        <v>28</v>
      </c>
      <c r="G172" s="47" t="s">
        <v>28</v>
      </c>
      <c r="H172" s="9" t="s">
        <v>28</v>
      </c>
      <c r="I172" s="9" t="s">
        <v>28</v>
      </c>
      <c r="J172" s="47" t="s">
        <v>28</v>
      </c>
      <c r="K172" s="47" t="s">
        <v>28</v>
      </c>
      <c r="L172" s="47" t="s">
        <v>28</v>
      </c>
      <c r="M172" s="47" t="s">
        <v>28</v>
      </c>
      <c r="N172" s="47" t="s">
        <v>28</v>
      </c>
      <c r="O172" s="47" t="s">
        <v>28</v>
      </c>
      <c r="P172" s="47" t="s">
        <v>28</v>
      </c>
    </row>
    <row r="173" spans="1:16" ht="36">
      <c r="A173" s="16"/>
      <c r="B173" s="26" t="s">
        <v>168</v>
      </c>
      <c r="C173" s="9" t="s">
        <v>28</v>
      </c>
      <c r="D173" s="9" t="s">
        <v>28</v>
      </c>
      <c r="E173" s="47" t="s">
        <v>28</v>
      </c>
      <c r="F173" s="47" t="s">
        <v>28</v>
      </c>
      <c r="G173" s="47" t="s">
        <v>28</v>
      </c>
      <c r="H173" s="27">
        <v>1</v>
      </c>
      <c r="I173" s="27">
        <v>1</v>
      </c>
      <c r="J173" s="29">
        <f>I173/H173</f>
        <v>1</v>
      </c>
      <c r="K173" s="47" t="s">
        <v>28</v>
      </c>
      <c r="L173" s="47" t="s">
        <v>28</v>
      </c>
      <c r="M173" s="47" t="s">
        <v>28</v>
      </c>
      <c r="N173" s="47" t="s">
        <v>28</v>
      </c>
      <c r="O173" s="47" t="s">
        <v>28</v>
      </c>
      <c r="P173" s="47" t="s">
        <v>28</v>
      </c>
    </row>
    <row r="174" spans="1:16" ht="27" customHeight="1">
      <c r="A174" s="100" t="s">
        <v>169</v>
      </c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2"/>
    </row>
    <row r="175" spans="1:16" ht="62.25" customHeight="1">
      <c r="A175" s="148"/>
      <c r="B175" s="103" t="s">
        <v>143</v>
      </c>
      <c r="C175" s="104"/>
      <c r="D175" s="104"/>
      <c r="E175" s="104"/>
      <c r="F175" s="104"/>
      <c r="G175" s="105"/>
      <c r="H175" s="15" t="s">
        <v>28</v>
      </c>
      <c r="I175" s="15" t="s">
        <v>28</v>
      </c>
      <c r="J175" s="66" t="s">
        <v>28</v>
      </c>
      <c r="K175" s="66" t="s">
        <v>28</v>
      </c>
      <c r="L175" s="66" t="s">
        <v>28</v>
      </c>
      <c r="M175" s="66" t="s">
        <v>28</v>
      </c>
      <c r="N175" s="66" t="s">
        <v>28</v>
      </c>
      <c r="O175" s="66" t="s">
        <v>28</v>
      </c>
      <c r="P175" s="66" t="s">
        <v>28</v>
      </c>
    </row>
    <row r="176" spans="1:16">
      <c r="A176" s="16"/>
      <c r="B176" s="17"/>
      <c r="C176" s="18">
        <v>398.3</v>
      </c>
      <c r="D176" s="19">
        <v>398.9</v>
      </c>
      <c r="E176" s="48">
        <v>1</v>
      </c>
      <c r="F176" s="54" t="s">
        <v>28</v>
      </c>
      <c r="G176" s="54" t="s">
        <v>28</v>
      </c>
      <c r="H176" s="15" t="s">
        <v>28</v>
      </c>
      <c r="I176" s="15" t="s">
        <v>28</v>
      </c>
      <c r="J176" s="66" t="s">
        <v>28</v>
      </c>
      <c r="K176" s="66" t="s">
        <v>28</v>
      </c>
      <c r="L176" s="66" t="s">
        <v>28</v>
      </c>
      <c r="M176" s="66" t="s">
        <v>28</v>
      </c>
      <c r="N176" s="66" t="s">
        <v>28</v>
      </c>
      <c r="O176" s="66" t="s">
        <v>28</v>
      </c>
      <c r="P176" s="66" t="s">
        <v>28</v>
      </c>
    </row>
    <row r="177" spans="1:16" ht="72">
      <c r="A177" s="16"/>
      <c r="B177" s="26" t="s">
        <v>170</v>
      </c>
      <c r="C177" s="9" t="s">
        <v>28</v>
      </c>
      <c r="D177" s="9" t="s">
        <v>28</v>
      </c>
      <c r="E177" s="50">
        <f>E176/1</f>
        <v>1</v>
      </c>
      <c r="F177" s="47" t="s">
        <v>28</v>
      </c>
      <c r="G177" s="47" t="s">
        <v>28</v>
      </c>
      <c r="H177" s="9" t="s">
        <v>28</v>
      </c>
      <c r="I177" s="9" t="s">
        <v>28</v>
      </c>
      <c r="J177" s="47" t="s">
        <v>28</v>
      </c>
      <c r="K177" s="47" t="s">
        <v>28</v>
      </c>
      <c r="L177" s="47" t="s">
        <v>28</v>
      </c>
      <c r="M177" s="47" t="s">
        <v>28</v>
      </c>
      <c r="N177" s="47" t="s">
        <v>28</v>
      </c>
      <c r="O177" s="47" t="s">
        <v>28</v>
      </c>
      <c r="P177" s="47" t="s">
        <v>28</v>
      </c>
    </row>
    <row r="178" spans="1:16" ht="36">
      <c r="A178" s="16"/>
      <c r="B178" s="26" t="s">
        <v>171</v>
      </c>
      <c r="C178" s="9" t="s">
        <v>28</v>
      </c>
      <c r="D178" s="9" t="s">
        <v>28</v>
      </c>
      <c r="E178" s="47" t="s">
        <v>28</v>
      </c>
      <c r="F178" s="47" t="s">
        <v>28</v>
      </c>
      <c r="G178" s="47" t="s">
        <v>28</v>
      </c>
      <c r="H178" s="27">
        <v>1</v>
      </c>
      <c r="I178" s="27">
        <v>1</v>
      </c>
      <c r="J178" s="29">
        <f>I178/H178</f>
        <v>1</v>
      </c>
      <c r="K178" s="47" t="s">
        <v>28</v>
      </c>
      <c r="L178" s="47" t="s">
        <v>28</v>
      </c>
      <c r="M178" s="47" t="s">
        <v>28</v>
      </c>
      <c r="N178" s="47" t="s">
        <v>28</v>
      </c>
      <c r="O178" s="47" t="s">
        <v>28</v>
      </c>
      <c r="P178" s="47" t="s">
        <v>28</v>
      </c>
    </row>
    <row r="179" spans="1:16" ht="30" customHeight="1">
      <c r="A179" s="100" t="s">
        <v>172</v>
      </c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2"/>
    </row>
    <row r="180" spans="1:16" ht="30" customHeight="1">
      <c r="A180" s="147"/>
      <c r="B180" s="106" t="s">
        <v>122</v>
      </c>
      <c r="C180" s="107"/>
      <c r="D180" s="107"/>
      <c r="E180" s="107"/>
      <c r="F180" s="107"/>
      <c r="G180" s="108"/>
      <c r="H180" s="9" t="s">
        <v>28</v>
      </c>
      <c r="I180" s="9" t="s">
        <v>28</v>
      </c>
      <c r="J180" s="47" t="s">
        <v>28</v>
      </c>
      <c r="K180" s="47" t="s">
        <v>28</v>
      </c>
      <c r="L180" s="47" t="s">
        <v>28</v>
      </c>
      <c r="M180" s="47" t="s">
        <v>28</v>
      </c>
      <c r="N180" s="47" t="s">
        <v>28</v>
      </c>
      <c r="O180" s="47" t="s">
        <v>28</v>
      </c>
      <c r="P180" s="47" t="s">
        <v>28</v>
      </c>
    </row>
    <row r="181" spans="1:16">
      <c r="A181" s="16"/>
      <c r="B181" s="15"/>
      <c r="C181" s="21">
        <v>50.28</v>
      </c>
      <c r="D181" s="21">
        <v>50.28</v>
      </c>
      <c r="E181" s="49">
        <f>D181/C181</f>
        <v>1</v>
      </c>
      <c r="F181" s="49" t="s">
        <v>28</v>
      </c>
      <c r="G181" s="49" t="s">
        <v>28</v>
      </c>
      <c r="H181" s="9" t="s">
        <v>28</v>
      </c>
      <c r="I181" s="9" t="s">
        <v>28</v>
      </c>
      <c r="J181" s="47" t="s">
        <v>28</v>
      </c>
      <c r="K181" s="47" t="s">
        <v>28</v>
      </c>
      <c r="L181" s="47" t="s">
        <v>28</v>
      </c>
      <c r="M181" s="47" t="s">
        <v>28</v>
      </c>
      <c r="N181" s="47" t="s">
        <v>28</v>
      </c>
      <c r="O181" s="47" t="s">
        <v>28</v>
      </c>
      <c r="P181" s="47" t="s">
        <v>28</v>
      </c>
    </row>
    <row r="182" spans="1:16" ht="33.75" customHeight="1">
      <c r="A182" s="14"/>
      <c r="B182" s="103" t="s">
        <v>143</v>
      </c>
      <c r="C182" s="104"/>
      <c r="D182" s="104"/>
      <c r="E182" s="104"/>
      <c r="F182" s="104"/>
      <c r="G182" s="105"/>
      <c r="H182" s="15" t="s">
        <v>28</v>
      </c>
      <c r="I182" s="15" t="s">
        <v>28</v>
      </c>
      <c r="J182" s="66" t="s">
        <v>28</v>
      </c>
      <c r="K182" s="66" t="s">
        <v>28</v>
      </c>
      <c r="L182" s="66" t="s">
        <v>28</v>
      </c>
      <c r="M182" s="66" t="s">
        <v>28</v>
      </c>
      <c r="N182" s="66" t="s">
        <v>28</v>
      </c>
      <c r="O182" s="66" t="s">
        <v>28</v>
      </c>
      <c r="P182" s="66" t="s">
        <v>28</v>
      </c>
    </row>
    <row r="183" spans="1:16">
      <c r="A183" s="16"/>
      <c r="B183" s="17"/>
      <c r="C183" s="18">
        <v>398.3</v>
      </c>
      <c r="D183" s="19">
        <v>398.9</v>
      </c>
      <c r="E183" s="48">
        <v>1</v>
      </c>
      <c r="F183" s="54" t="s">
        <v>28</v>
      </c>
      <c r="G183" s="54" t="s">
        <v>28</v>
      </c>
      <c r="H183" s="15" t="s">
        <v>28</v>
      </c>
      <c r="I183" s="15" t="s">
        <v>28</v>
      </c>
      <c r="J183" s="66" t="s">
        <v>28</v>
      </c>
      <c r="K183" s="66" t="s">
        <v>28</v>
      </c>
      <c r="L183" s="66" t="s">
        <v>28</v>
      </c>
      <c r="M183" s="66" t="s">
        <v>28</v>
      </c>
      <c r="N183" s="66" t="s">
        <v>28</v>
      </c>
      <c r="O183" s="66" t="s">
        <v>28</v>
      </c>
      <c r="P183" s="66" t="s">
        <v>28</v>
      </c>
    </row>
    <row r="184" spans="1:16" ht="72">
      <c r="A184" s="16"/>
      <c r="B184" s="26" t="s">
        <v>174</v>
      </c>
      <c r="C184" s="9" t="s">
        <v>28</v>
      </c>
      <c r="D184" s="9" t="s">
        <v>28</v>
      </c>
      <c r="E184" s="50">
        <f>(E181+E183)/2</f>
        <v>1</v>
      </c>
      <c r="F184" s="47" t="s">
        <v>28</v>
      </c>
      <c r="G184" s="47" t="s">
        <v>28</v>
      </c>
      <c r="H184" s="9" t="s">
        <v>28</v>
      </c>
      <c r="I184" s="9" t="s">
        <v>28</v>
      </c>
      <c r="J184" s="47" t="s">
        <v>28</v>
      </c>
      <c r="K184" s="47" t="s">
        <v>28</v>
      </c>
      <c r="L184" s="47" t="s">
        <v>28</v>
      </c>
      <c r="M184" s="47" t="s">
        <v>28</v>
      </c>
      <c r="N184" s="47" t="s">
        <v>28</v>
      </c>
      <c r="O184" s="47" t="s">
        <v>28</v>
      </c>
      <c r="P184" s="47" t="s">
        <v>28</v>
      </c>
    </row>
    <row r="185" spans="1:16" ht="36">
      <c r="A185" s="16"/>
      <c r="B185" s="26" t="s">
        <v>175</v>
      </c>
      <c r="C185" s="9" t="s">
        <v>28</v>
      </c>
      <c r="D185" s="9" t="s">
        <v>28</v>
      </c>
      <c r="E185" s="47" t="s">
        <v>28</v>
      </c>
      <c r="F185" s="47" t="s">
        <v>28</v>
      </c>
      <c r="G185" s="47" t="s">
        <v>28</v>
      </c>
      <c r="H185" s="27">
        <v>1</v>
      </c>
      <c r="I185" s="27">
        <v>1</v>
      </c>
      <c r="J185" s="29">
        <f>I185/H185</f>
        <v>1</v>
      </c>
      <c r="K185" s="47" t="s">
        <v>28</v>
      </c>
      <c r="L185" s="47" t="s">
        <v>28</v>
      </c>
      <c r="M185" s="47" t="s">
        <v>28</v>
      </c>
      <c r="N185" s="47" t="s">
        <v>28</v>
      </c>
      <c r="O185" s="47" t="s">
        <v>28</v>
      </c>
      <c r="P185" s="47" t="s">
        <v>28</v>
      </c>
    </row>
    <row r="186" spans="1:16" ht="24">
      <c r="A186" s="30"/>
      <c r="B186" s="31" t="s">
        <v>64</v>
      </c>
      <c r="C186" s="14" t="s">
        <v>28</v>
      </c>
      <c r="D186" s="14" t="s">
        <v>28</v>
      </c>
      <c r="E186" s="51" t="s">
        <v>28</v>
      </c>
      <c r="F186" s="50">
        <f>(E100+E107+E124+E127+E132+E137+E142+E147+E152+E157+E162+E167+E172+E177+E184)/14</f>
        <v>1.0000153714511162</v>
      </c>
      <c r="G186" s="51" t="s">
        <v>28</v>
      </c>
      <c r="H186" s="14" t="s">
        <v>28</v>
      </c>
      <c r="I186" s="14" t="s">
        <v>28</v>
      </c>
      <c r="J186" s="51" t="s">
        <v>28</v>
      </c>
      <c r="K186" s="51" t="s">
        <v>28</v>
      </c>
      <c r="L186" s="51" t="s">
        <v>28</v>
      </c>
      <c r="M186" s="51" t="s">
        <v>28</v>
      </c>
      <c r="N186" s="51" t="s">
        <v>28</v>
      </c>
      <c r="O186" s="51" t="s">
        <v>28</v>
      </c>
      <c r="P186" s="51" t="s">
        <v>28</v>
      </c>
    </row>
    <row r="187" spans="1:16" ht="24">
      <c r="A187" s="30"/>
      <c r="B187" s="32" t="s">
        <v>173</v>
      </c>
      <c r="C187" s="14" t="s">
        <v>28</v>
      </c>
      <c r="D187" s="14" t="s">
        <v>28</v>
      </c>
      <c r="E187" s="51" t="s">
        <v>28</v>
      </c>
      <c r="F187" s="51" t="s">
        <v>28</v>
      </c>
      <c r="G187" s="36">
        <f>0.6*F90+0.4*F186</f>
        <v>0.88756263866329865</v>
      </c>
      <c r="H187" s="14" t="s">
        <v>28</v>
      </c>
      <c r="I187" s="14" t="s">
        <v>28</v>
      </c>
      <c r="J187" s="51" t="s">
        <v>28</v>
      </c>
      <c r="K187" s="51" t="s">
        <v>28</v>
      </c>
      <c r="L187" s="51" t="s">
        <v>28</v>
      </c>
      <c r="M187" s="51" t="s">
        <v>28</v>
      </c>
      <c r="N187" s="51" t="s">
        <v>28</v>
      </c>
      <c r="O187" s="51" t="s">
        <v>28</v>
      </c>
      <c r="P187" s="51" t="s">
        <v>28</v>
      </c>
    </row>
    <row r="188" spans="1:16" ht="36">
      <c r="A188" s="30"/>
      <c r="B188" s="33" t="s">
        <v>65</v>
      </c>
      <c r="C188" s="14" t="s">
        <v>28</v>
      </c>
      <c r="D188" s="14" t="s">
        <v>28</v>
      </c>
      <c r="E188" s="51" t="s">
        <v>28</v>
      </c>
      <c r="F188" s="51" t="s">
        <v>28</v>
      </c>
      <c r="G188" s="51" t="s">
        <v>28</v>
      </c>
      <c r="H188" s="14" t="s">
        <v>28</v>
      </c>
      <c r="I188" s="14" t="s">
        <v>28</v>
      </c>
      <c r="J188" s="51" t="s">
        <v>28</v>
      </c>
      <c r="K188" s="67">
        <v>0.96</v>
      </c>
      <c r="L188" s="67">
        <v>0.99</v>
      </c>
      <c r="M188" s="68">
        <v>1</v>
      </c>
      <c r="N188" s="51" t="s">
        <v>28</v>
      </c>
      <c r="O188" s="51" t="s">
        <v>28</v>
      </c>
      <c r="P188" s="44">
        <f>(K188+L188+M188)/3</f>
        <v>0.98333333333333339</v>
      </c>
    </row>
    <row r="189" spans="1:16" ht="36">
      <c r="A189" s="30"/>
      <c r="B189" s="34" t="s">
        <v>176</v>
      </c>
      <c r="C189" s="14" t="s">
        <v>28</v>
      </c>
      <c r="D189" s="14" t="s">
        <v>28</v>
      </c>
      <c r="E189" s="51" t="s">
        <v>28</v>
      </c>
      <c r="F189" s="51" t="s">
        <v>28</v>
      </c>
      <c r="G189" s="51" t="s">
        <v>28</v>
      </c>
      <c r="H189" s="14" t="s">
        <v>28</v>
      </c>
      <c r="I189" s="14" t="s">
        <v>28</v>
      </c>
      <c r="J189" s="37">
        <f>(I82+I89+I101+I108+I125+I128+I133+I138+I143+I148+I153+I158+I163+I168+I173+I178+I185)/(H82+H89+H101+H108+H125+H128+H133+H138+H143+H148+H153+H158+H163+H168+H173+H178+H185)</f>
        <v>0.9375</v>
      </c>
      <c r="K189" s="51" t="s">
        <v>28</v>
      </c>
      <c r="L189" s="51" t="s">
        <v>28</v>
      </c>
      <c r="M189" s="51" t="s">
        <v>28</v>
      </c>
      <c r="N189" s="51" t="s">
        <v>28</v>
      </c>
      <c r="O189" s="51" t="s">
        <v>28</v>
      </c>
      <c r="P189" s="51" t="s">
        <v>28</v>
      </c>
    </row>
    <row r="190" spans="1:16" ht="90.75" customHeight="1">
      <c r="A190" s="30"/>
      <c r="B190" s="45" t="s">
        <v>177</v>
      </c>
      <c r="C190" s="86">
        <f>0.5*G187+0.3*P188+0.2*J189</f>
        <v>0.92628131933164926</v>
      </c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6" t="s">
        <v>193</v>
      </c>
      <c r="O190" s="87"/>
      <c r="P190" s="88"/>
    </row>
    <row r="191" spans="1:16">
      <c r="A191" s="95" t="s">
        <v>71</v>
      </c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</row>
    <row r="192" spans="1:16">
      <c r="A192" s="95" t="s">
        <v>72</v>
      </c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</row>
    <row r="193" spans="1:16" ht="50.25" customHeight="1">
      <c r="A193" s="1"/>
      <c r="B193" s="89" t="s">
        <v>73</v>
      </c>
      <c r="C193" s="90"/>
      <c r="D193" s="90"/>
      <c r="E193" s="90"/>
      <c r="F193" s="90"/>
      <c r="G193" s="91"/>
      <c r="H193" s="1" t="s">
        <v>28</v>
      </c>
      <c r="I193" s="1" t="s">
        <v>28</v>
      </c>
      <c r="J193" s="46" t="s">
        <v>28</v>
      </c>
      <c r="K193" s="46" t="s">
        <v>28</v>
      </c>
      <c r="L193" s="46" t="s">
        <v>28</v>
      </c>
      <c r="M193" s="46" t="s">
        <v>28</v>
      </c>
      <c r="N193" s="46" t="s">
        <v>28</v>
      </c>
      <c r="O193" s="46" t="s">
        <v>28</v>
      </c>
      <c r="P193" s="46" t="s">
        <v>28</v>
      </c>
    </row>
    <row r="194" spans="1:16">
      <c r="A194" s="1"/>
      <c r="B194" s="1"/>
      <c r="C194" s="4">
        <v>1590</v>
      </c>
      <c r="D194" s="4">
        <v>1492.9</v>
      </c>
      <c r="E194" s="46">
        <f>D194/C194</f>
        <v>0.93893081761006292</v>
      </c>
      <c r="F194" s="46" t="s">
        <v>28</v>
      </c>
      <c r="G194" s="46" t="s">
        <v>28</v>
      </c>
      <c r="H194" s="1" t="s">
        <v>28</v>
      </c>
      <c r="I194" s="1" t="s">
        <v>28</v>
      </c>
      <c r="J194" s="46" t="s">
        <v>28</v>
      </c>
      <c r="K194" s="46" t="s">
        <v>28</v>
      </c>
      <c r="L194" s="46" t="s">
        <v>28</v>
      </c>
      <c r="M194" s="46" t="s">
        <v>28</v>
      </c>
      <c r="N194" s="46" t="s">
        <v>28</v>
      </c>
      <c r="O194" s="46" t="s">
        <v>28</v>
      </c>
      <c r="P194" s="46" t="s">
        <v>28</v>
      </c>
    </row>
    <row r="195" spans="1:16" ht="28.5" customHeight="1">
      <c r="A195" s="1"/>
      <c r="B195" s="89" t="s">
        <v>74</v>
      </c>
      <c r="C195" s="90"/>
      <c r="D195" s="90"/>
      <c r="E195" s="90"/>
      <c r="F195" s="90"/>
      <c r="G195" s="91"/>
      <c r="H195" s="1" t="s">
        <v>28</v>
      </c>
      <c r="I195" s="1" t="s">
        <v>28</v>
      </c>
      <c r="J195" s="46" t="s">
        <v>28</v>
      </c>
      <c r="K195" s="46" t="s">
        <v>28</v>
      </c>
      <c r="L195" s="46" t="s">
        <v>28</v>
      </c>
      <c r="M195" s="46" t="s">
        <v>28</v>
      </c>
      <c r="N195" s="46" t="s">
        <v>28</v>
      </c>
      <c r="O195" s="46" t="s">
        <v>28</v>
      </c>
      <c r="P195" s="46" t="s">
        <v>28</v>
      </c>
    </row>
    <row r="196" spans="1:16">
      <c r="A196" s="1"/>
      <c r="B196" s="1"/>
      <c r="C196" s="4">
        <v>349</v>
      </c>
      <c r="D196" s="4">
        <v>293</v>
      </c>
      <c r="E196" s="46">
        <v>1</v>
      </c>
      <c r="F196" s="46" t="s">
        <v>28</v>
      </c>
      <c r="G196" s="46" t="s">
        <v>28</v>
      </c>
      <c r="H196" s="1" t="s">
        <v>28</v>
      </c>
      <c r="I196" s="1" t="s">
        <v>28</v>
      </c>
      <c r="J196" s="46" t="s">
        <v>28</v>
      </c>
      <c r="K196" s="46" t="s">
        <v>28</v>
      </c>
      <c r="L196" s="46" t="s">
        <v>28</v>
      </c>
      <c r="M196" s="46" t="s">
        <v>28</v>
      </c>
      <c r="N196" s="46" t="s">
        <v>28</v>
      </c>
      <c r="O196" s="46" t="s">
        <v>28</v>
      </c>
      <c r="P196" s="46" t="s">
        <v>28</v>
      </c>
    </row>
    <row r="197" spans="1:16" ht="72">
      <c r="A197" s="1"/>
      <c r="B197" s="5" t="s">
        <v>79</v>
      </c>
      <c r="C197" s="4" t="s">
        <v>28</v>
      </c>
      <c r="D197" s="4" t="s">
        <v>28</v>
      </c>
      <c r="E197" s="46">
        <f>(E196+E194)/2</f>
        <v>0.9694654088050314</v>
      </c>
      <c r="F197" s="46" t="s">
        <v>28</v>
      </c>
      <c r="G197" s="46" t="s">
        <v>28</v>
      </c>
      <c r="H197" s="1" t="s">
        <v>28</v>
      </c>
      <c r="I197" s="1" t="s">
        <v>28</v>
      </c>
      <c r="J197" s="46" t="s">
        <v>28</v>
      </c>
      <c r="K197" s="46" t="s">
        <v>28</v>
      </c>
      <c r="L197" s="46" t="s">
        <v>28</v>
      </c>
      <c r="M197" s="46" t="s">
        <v>28</v>
      </c>
      <c r="N197" s="46" t="s">
        <v>28</v>
      </c>
      <c r="O197" s="46" t="s">
        <v>28</v>
      </c>
      <c r="P197" s="46" t="s">
        <v>28</v>
      </c>
    </row>
    <row r="198" spans="1:16" ht="36">
      <c r="A198" s="1"/>
      <c r="B198" s="5" t="s">
        <v>78</v>
      </c>
      <c r="C198" s="4" t="s">
        <v>28</v>
      </c>
      <c r="D198" s="4" t="s">
        <v>28</v>
      </c>
      <c r="E198" s="46" t="s">
        <v>28</v>
      </c>
      <c r="F198" s="46" t="s">
        <v>28</v>
      </c>
      <c r="G198" s="46" t="s">
        <v>28</v>
      </c>
      <c r="H198" s="8">
        <v>3</v>
      </c>
      <c r="I198" s="8">
        <v>3</v>
      </c>
      <c r="J198" s="72">
        <f>I198/H198</f>
        <v>1</v>
      </c>
      <c r="K198" s="46" t="s">
        <v>28</v>
      </c>
      <c r="L198" s="46" t="s">
        <v>28</v>
      </c>
      <c r="M198" s="46" t="s">
        <v>28</v>
      </c>
      <c r="N198" s="46" t="s">
        <v>28</v>
      </c>
      <c r="O198" s="46" t="s">
        <v>28</v>
      </c>
      <c r="P198" s="46" t="s">
        <v>28</v>
      </c>
    </row>
    <row r="199" spans="1:16">
      <c r="A199" s="96" t="s">
        <v>75</v>
      </c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</row>
    <row r="200" spans="1:16" ht="48.75" customHeight="1">
      <c r="A200" s="1"/>
      <c r="B200" s="89" t="s">
        <v>73</v>
      </c>
      <c r="C200" s="90"/>
      <c r="D200" s="90"/>
      <c r="E200" s="90"/>
      <c r="F200" s="90"/>
      <c r="G200" s="91"/>
      <c r="H200" s="1" t="s">
        <v>28</v>
      </c>
      <c r="I200" s="1" t="s">
        <v>28</v>
      </c>
      <c r="J200" s="46" t="s">
        <v>28</v>
      </c>
      <c r="K200" s="46" t="s">
        <v>28</v>
      </c>
      <c r="L200" s="46" t="s">
        <v>28</v>
      </c>
      <c r="M200" s="46" t="s">
        <v>28</v>
      </c>
      <c r="N200" s="46" t="s">
        <v>28</v>
      </c>
      <c r="O200" s="46" t="s">
        <v>28</v>
      </c>
      <c r="P200" s="46" t="s">
        <v>28</v>
      </c>
    </row>
    <row r="201" spans="1:16">
      <c r="A201" s="1"/>
      <c r="B201" s="1"/>
      <c r="C201" s="4">
        <v>1590</v>
      </c>
      <c r="D201" s="4">
        <v>1492.9</v>
      </c>
      <c r="E201" s="46">
        <f>D201/C201</f>
        <v>0.93893081761006292</v>
      </c>
      <c r="F201" s="46" t="s">
        <v>28</v>
      </c>
      <c r="G201" s="46" t="s">
        <v>28</v>
      </c>
      <c r="H201" s="1" t="s">
        <v>28</v>
      </c>
      <c r="I201" s="1" t="s">
        <v>28</v>
      </c>
      <c r="J201" s="46" t="s">
        <v>28</v>
      </c>
      <c r="K201" s="46" t="s">
        <v>28</v>
      </c>
      <c r="L201" s="46" t="s">
        <v>28</v>
      </c>
      <c r="M201" s="46" t="s">
        <v>28</v>
      </c>
      <c r="N201" s="46" t="s">
        <v>28</v>
      </c>
      <c r="O201" s="46" t="s">
        <v>28</v>
      </c>
      <c r="P201" s="46" t="s">
        <v>28</v>
      </c>
    </row>
    <row r="202" spans="1:16" ht="34.5" customHeight="1">
      <c r="A202" s="1"/>
      <c r="B202" s="89" t="s">
        <v>74</v>
      </c>
      <c r="C202" s="90"/>
      <c r="D202" s="90"/>
      <c r="E202" s="90"/>
      <c r="F202" s="90"/>
      <c r="G202" s="91"/>
      <c r="H202" s="1" t="s">
        <v>28</v>
      </c>
      <c r="I202" s="1" t="s">
        <v>28</v>
      </c>
      <c r="J202" s="46" t="s">
        <v>28</v>
      </c>
      <c r="K202" s="46" t="s">
        <v>28</v>
      </c>
      <c r="L202" s="46" t="s">
        <v>28</v>
      </c>
      <c r="M202" s="46" t="s">
        <v>28</v>
      </c>
      <c r="N202" s="46" t="s">
        <v>28</v>
      </c>
      <c r="O202" s="46" t="s">
        <v>28</v>
      </c>
      <c r="P202" s="46" t="s">
        <v>28</v>
      </c>
    </row>
    <row r="203" spans="1:16">
      <c r="A203" s="1"/>
      <c r="B203" s="1"/>
      <c r="C203" s="4">
        <v>349</v>
      </c>
      <c r="D203" s="4">
        <v>293</v>
      </c>
      <c r="E203" s="46">
        <v>1</v>
      </c>
      <c r="F203" s="46" t="s">
        <v>28</v>
      </c>
      <c r="G203" s="46" t="s">
        <v>28</v>
      </c>
      <c r="H203" s="1" t="s">
        <v>28</v>
      </c>
      <c r="I203" s="1" t="s">
        <v>28</v>
      </c>
      <c r="J203" s="46" t="s">
        <v>28</v>
      </c>
      <c r="K203" s="46" t="s">
        <v>28</v>
      </c>
      <c r="L203" s="46" t="s">
        <v>28</v>
      </c>
      <c r="M203" s="46" t="s">
        <v>28</v>
      </c>
      <c r="N203" s="46" t="s">
        <v>28</v>
      </c>
      <c r="O203" s="46" t="s">
        <v>28</v>
      </c>
      <c r="P203" s="46" t="s">
        <v>28</v>
      </c>
    </row>
    <row r="204" spans="1:16" ht="72">
      <c r="A204" s="1"/>
      <c r="B204" s="5" t="s">
        <v>76</v>
      </c>
      <c r="C204" s="4" t="s">
        <v>28</v>
      </c>
      <c r="D204" s="4" t="s">
        <v>28</v>
      </c>
      <c r="E204" s="46">
        <f>(E203+E201)/2</f>
        <v>0.9694654088050314</v>
      </c>
      <c r="F204" s="46" t="s">
        <v>28</v>
      </c>
      <c r="G204" s="46" t="s">
        <v>28</v>
      </c>
      <c r="H204" s="1" t="s">
        <v>28</v>
      </c>
      <c r="I204" s="1" t="s">
        <v>28</v>
      </c>
      <c r="J204" s="46" t="s">
        <v>28</v>
      </c>
      <c r="K204" s="46" t="s">
        <v>28</v>
      </c>
      <c r="L204" s="46" t="s">
        <v>28</v>
      </c>
      <c r="M204" s="46" t="s">
        <v>28</v>
      </c>
      <c r="N204" s="46" t="s">
        <v>28</v>
      </c>
      <c r="O204" s="46" t="s">
        <v>28</v>
      </c>
      <c r="P204" s="46" t="s">
        <v>28</v>
      </c>
    </row>
    <row r="205" spans="1:16" ht="36">
      <c r="A205" s="1"/>
      <c r="B205" s="5" t="s">
        <v>77</v>
      </c>
      <c r="C205" s="4" t="s">
        <v>28</v>
      </c>
      <c r="D205" s="4" t="s">
        <v>28</v>
      </c>
      <c r="E205" s="46" t="s">
        <v>28</v>
      </c>
      <c r="F205" s="46" t="s">
        <v>28</v>
      </c>
      <c r="G205" s="46" t="s">
        <v>28</v>
      </c>
      <c r="H205" s="8">
        <v>2</v>
      </c>
      <c r="I205" s="8">
        <v>2</v>
      </c>
      <c r="J205" s="72">
        <f>I205/H205</f>
        <v>1</v>
      </c>
      <c r="K205" s="46" t="s">
        <v>28</v>
      </c>
      <c r="L205" s="46" t="s">
        <v>28</v>
      </c>
      <c r="M205" s="46" t="s">
        <v>28</v>
      </c>
      <c r="N205" s="46" t="s">
        <v>28</v>
      </c>
      <c r="O205" s="46" t="s">
        <v>28</v>
      </c>
      <c r="P205" s="46" t="s">
        <v>28</v>
      </c>
    </row>
    <row r="206" spans="1:16" ht="24">
      <c r="A206" s="1"/>
      <c r="B206" s="10" t="s">
        <v>64</v>
      </c>
      <c r="C206" s="13" t="s">
        <v>28</v>
      </c>
      <c r="D206" s="13" t="s">
        <v>28</v>
      </c>
      <c r="E206" s="47" t="s">
        <v>28</v>
      </c>
      <c r="F206" s="53">
        <f>(E204+E197)/2</f>
        <v>0.9694654088050314</v>
      </c>
      <c r="G206" s="47" t="s">
        <v>28</v>
      </c>
      <c r="H206" s="9" t="s">
        <v>28</v>
      </c>
      <c r="I206" s="9" t="s">
        <v>28</v>
      </c>
      <c r="J206" s="47" t="s">
        <v>28</v>
      </c>
      <c r="K206" s="47" t="s">
        <v>28</v>
      </c>
      <c r="L206" s="47" t="s">
        <v>28</v>
      </c>
      <c r="M206" s="47" t="s">
        <v>28</v>
      </c>
      <c r="N206" s="47" t="s">
        <v>28</v>
      </c>
      <c r="O206" s="47" t="s">
        <v>28</v>
      </c>
      <c r="P206" s="47" t="s">
        <v>28</v>
      </c>
    </row>
    <row r="207" spans="1:16" ht="36">
      <c r="A207" s="1"/>
      <c r="B207" s="10" t="s">
        <v>70</v>
      </c>
      <c r="C207" s="13" t="s">
        <v>28</v>
      </c>
      <c r="D207" s="13" t="s">
        <v>28</v>
      </c>
      <c r="E207" s="47" t="s">
        <v>28</v>
      </c>
      <c r="F207" s="47" t="s">
        <v>28</v>
      </c>
      <c r="G207" s="56">
        <f>F206</f>
        <v>0.9694654088050314</v>
      </c>
      <c r="H207" s="9" t="s">
        <v>28</v>
      </c>
      <c r="I207" s="9" t="s">
        <v>28</v>
      </c>
      <c r="J207" s="47" t="s">
        <v>28</v>
      </c>
      <c r="K207" s="47" t="s">
        <v>28</v>
      </c>
      <c r="L207" s="47" t="s">
        <v>28</v>
      </c>
      <c r="M207" s="47" t="s">
        <v>28</v>
      </c>
      <c r="N207" s="47" t="s">
        <v>28</v>
      </c>
      <c r="O207" s="47" t="s">
        <v>28</v>
      </c>
      <c r="P207" s="47" t="s">
        <v>28</v>
      </c>
    </row>
    <row r="208" spans="1:16" ht="36">
      <c r="A208" s="1"/>
      <c r="B208" s="10" t="s">
        <v>65</v>
      </c>
      <c r="C208" s="13" t="s">
        <v>28</v>
      </c>
      <c r="D208" s="13" t="s">
        <v>28</v>
      </c>
      <c r="E208" s="47" t="s">
        <v>28</v>
      </c>
      <c r="F208" s="47" t="s">
        <v>28</v>
      </c>
      <c r="G208" s="47" t="s">
        <v>28</v>
      </c>
      <c r="H208" s="9" t="s">
        <v>28</v>
      </c>
      <c r="I208" s="9" t="s">
        <v>28</v>
      </c>
      <c r="J208" s="47" t="s">
        <v>28</v>
      </c>
      <c r="K208" s="64">
        <v>0.95</v>
      </c>
      <c r="L208" s="47" t="s">
        <v>28</v>
      </c>
      <c r="M208" s="47" t="s">
        <v>28</v>
      </c>
      <c r="N208" s="65" t="s">
        <v>28</v>
      </c>
      <c r="O208" s="47" t="s">
        <v>28</v>
      </c>
      <c r="P208" s="11">
        <f>K208/1</f>
        <v>0.95</v>
      </c>
    </row>
    <row r="209" spans="1:16" ht="36">
      <c r="A209" s="1"/>
      <c r="B209" s="10" t="s">
        <v>66</v>
      </c>
      <c r="C209" s="13" t="s">
        <v>28</v>
      </c>
      <c r="D209" s="13" t="s">
        <v>28</v>
      </c>
      <c r="E209" s="47" t="s">
        <v>28</v>
      </c>
      <c r="F209" s="47" t="s">
        <v>28</v>
      </c>
      <c r="G209" s="47" t="s">
        <v>28</v>
      </c>
      <c r="H209" s="9" t="s">
        <v>28</v>
      </c>
      <c r="I209" s="9" t="s">
        <v>28</v>
      </c>
      <c r="J209" s="71">
        <f>(J205+J198)/2</f>
        <v>1</v>
      </c>
      <c r="K209" s="47" t="s">
        <v>28</v>
      </c>
      <c r="L209" s="47" t="s">
        <v>28</v>
      </c>
      <c r="M209" s="47" t="s">
        <v>28</v>
      </c>
      <c r="N209" s="47" t="s">
        <v>28</v>
      </c>
      <c r="O209" s="47" t="s">
        <v>28</v>
      </c>
      <c r="P209" s="47" t="s">
        <v>28</v>
      </c>
    </row>
    <row r="210" spans="1:16" ht="69.75" customHeight="1">
      <c r="A210" s="1"/>
      <c r="B210" s="10" t="s">
        <v>67</v>
      </c>
      <c r="C210" s="97">
        <f>0.5*G207+0.3*P208+0.2*J209</f>
        <v>0.96973270440251569</v>
      </c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9" t="s">
        <v>191</v>
      </c>
      <c r="O210" s="99"/>
      <c r="P210" s="99"/>
    </row>
    <row r="211" spans="1:16" ht="30" customHeight="1">
      <c r="A211" s="92" t="s">
        <v>80</v>
      </c>
      <c r="B211" s="93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4"/>
    </row>
    <row r="212" spans="1:16">
      <c r="A212" s="95" t="s">
        <v>81</v>
      </c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</row>
    <row r="213" spans="1:16" ht="34.5" customHeight="1">
      <c r="A213" s="1"/>
      <c r="B213" s="89" t="s">
        <v>82</v>
      </c>
      <c r="C213" s="90"/>
      <c r="D213" s="90"/>
      <c r="E213" s="90"/>
      <c r="F213" s="90"/>
      <c r="G213" s="91"/>
      <c r="H213" s="1" t="s">
        <v>28</v>
      </c>
      <c r="I213" s="1" t="s">
        <v>28</v>
      </c>
      <c r="J213" s="73" t="s">
        <v>28</v>
      </c>
      <c r="K213" s="46" t="s">
        <v>28</v>
      </c>
      <c r="L213" s="46" t="s">
        <v>28</v>
      </c>
      <c r="M213" s="46" t="s">
        <v>28</v>
      </c>
      <c r="N213" s="46" t="s">
        <v>28</v>
      </c>
      <c r="O213" s="46" t="s">
        <v>28</v>
      </c>
      <c r="P213" s="46" t="s">
        <v>28</v>
      </c>
    </row>
    <row r="214" spans="1:16">
      <c r="A214" s="1"/>
      <c r="B214" s="1"/>
      <c r="C214" s="4">
        <v>16</v>
      </c>
      <c r="D214" s="4">
        <v>16</v>
      </c>
      <c r="E214" s="46">
        <f>D214/C214</f>
        <v>1</v>
      </c>
      <c r="F214" s="46" t="s">
        <v>28</v>
      </c>
      <c r="G214" s="46" t="s">
        <v>28</v>
      </c>
      <c r="H214" s="1" t="s">
        <v>28</v>
      </c>
      <c r="I214" s="1" t="s">
        <v>28</v>
      </c>
      <c r="J214" s="46" t="s">
        <v>28</v>
      </c>
      <c r="K214" s="46" t="s">
        <v>28</v>
      </c>
      <c r="L214" s="46" t="s">
        <v>28</v>
      </c>
      <c r="M214" s="46" t="s">
        <v>28</v>
      </c>
      <c r="N214" s="46" t="s">
        <v>28</v>
      </c>
      <c r="O214" s="46" t="s">
        <v>28</v>
      </c>
      <c r="P214" s="46" t="s">
        <v>28</v>
      </c>
    </row>
    <row r="215" spans="1:16" ht="72">
      <c r="A215" s="1"/>
      <c r="B215" s="5" t="s">
        <v>83</v>
      </c>
      <c r="C215" s="4" t="s">
        <v>28</v>
      </c>
      <c r="D215" s="4" t="s">
        <v>28</v>
      </c>
      <c r="E215" s="46">
        <f>E214</f>
        <v>1</v>
      </c>
      <c r="F215" s="46" t="s">
        <v>28</v>
      </c>
      <c r="G215" s="46" t="s">
        <v>28</v>
      </c>
      <c r="H215" s="1" t="s">
        <v>28</v>
      </c>
      <c r="I215" s="1" t="s">
        <v>28</v>
      </c>
      <c r="J215" s="46" t="s">
        <v>28</v>
      </c>
      <c r="K215" s="46" t="s">
        <v>28</v>
      </c>
      <c r="L215" s="46" t="s">
        <v>28</v>
      </c>
      <c r="M215" s="46" t="s">
        <v>28</v>
      </c>
      <c r="N215" s="46" t="s">
        <v>28</v>
      </c>
      <c r="O215" s="46" t="s">
        <v>28</v>
      </c>
      <c r="P215" s="46" t="s">
        <v>28</v>
      </c>
    </row>
    <row r="216" spans="1:16" ht="36">
      <c r="A216" s="1"/>
      <c r="B216" s="5" t="s">
        <v>84</v>
      </c>
      <c r="C216" s="4" t="s">
        <v>28</v>
      </c>
      <c r="D216" s="4" t="s">
        <v>28</v>
      </c>
      <c r="E216" s="46" t="s">
        <v>28</v>
      </c>
      <c r="F216" s="46" t="s">
        <v>28</v>
      </c>
      <c r="G216" s="46" t="s">
        <v>28</v>
      </c>
      <c r="H216" s="8">
        <v>1</v>
      </c>
      <c r="I216" s="8">
        <v>1</v>
      </c>
      <c r="J216" s="72">
        <f>I216/H216</f>
        <v>1</v>
      </c>
      <c r="K216" s="46" t="s">
        <v>28</v>
      </c>
      <c r="L216" s="46" t="s">
        <v>28</v>
      </c>
      <c r="M216" s="46" t="s">
        <v>28</v>
      </c>
      <c r="N216" s="46" t="s">
        <v>28</v>
      </c>
      <c r="O216" s="46" t="s">
        <v>28</v>
      </c>
      <c r="P216" s="46" t="s">
        <v>28</v>
      </c>
    </row>
    <row r="217" spans="1:16">
      <c r="A217" s="95" t="s">
        <v>85</v>
      </c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</row>
    <row r="218" spans="1:16" ht="30.75" customHeight="1">
      <c r="A218" s="1"/>
      <c r="B218" s="89" t="s">
        <v>82</v>
      </c>
      <c r="C218" s="90"/>
      <c r="D218" s="90"/>
      <c r="E218" s="90"/>
      <c r="F218" s="90"/>
      <c r="G218" s="91"/>
      <c r="H218" s="1" t="s">
        <v>28</v>
      </c>
      <c r="I218" s="1" t="s">
        <v>28</v>
      </c>
      <c r="J218" s="73" t="s">
        <v>28</v>
      </c>
      <c r="K218" s="46" t="s">
        <v>28</v>
      </c>
      <c r="L218" s="46" t="s">
        <v>28</v>
      </c>
      <c r="M218" s="46" t="s">
        <v>28</v>
      </c>
      <c r="N218" s="46" t="s">
        <v>28</v>
      </c>
      <c r="O218" s="46" t="s">
        <v>28</v>
      </c>
      <c r="P218" s="46" t="s">
        <v>28</v>
      </c>
    </row>
    <row r="219" spans="1:16">
      <c r="A219" s="1"/>
      <c r="B219" s="1"/>
      <c r="C219" s="4">
        <v>16</v>
      </c>
      <c r="D219" s="4">
        <v>16</v>
      </c>
      <c r="E219" s="46">
        <f>D219/C219</f>
        <v>1</v>
      </c>
      <c r="F219" s="46" t="s">
        <v>28</v>
      </c>
      <c r="G219" s="46" t="s">
        <v>28</v>
      </c>
      <c r="H219" s="1" t="s">
        <v>28</v>
      </c>
      <c r="I219" s="1" t="s">
        <v>28</v>
      </c>
      <c r="J219" s="46" t="s">
        <v>28</v>
      </c>
      <c r="K219" s="46" t="s">
        <v>28</v>
      </c>
      <c r="L219" s="46" t="s">
        <v>28</v>
      </c>
      <c r="M219" s="46" t="s">
        <v>28</v>
      </c>
      <c r="N219" s="46" t="s">
        <v>28</v>
      </c>
      <c r="O219" s="46" t="s">
        <v>28</v>
      </c>
      <c r="P219" s="46" t="s">
        <v>28</v>
      </c>
    </row>
    <row r="220" spans="1:16" ht="72">
      <c r="A220" s="1"/>
      <c r="B220" s="5" t="s">
        <v>86</v>
      </c>
      <c r="C220" s="4" t="s">
        <v>28</v>
      </c>
      <c r="D220" s="4" t="s">
        <v>28</v>
      </c>
      <c r="E220" s="46">
        <f>E219</f>
        <v>1</v>
      </c>
      <c r="F220" s="46" t="s">
        <v>28</v>
      </c>
      <c r="G220" s="46" t="s">
        <v>28</v>
      </c>
      <c r="H220" s="1" t="s">
        <v>28</v>
      </c>
      <c r="I220" s="1" t="s">
        <v>28</v>
      </c>
      <c r="J220" s="46" t="s">
        <v>28</v>
      </c>
      <c r="K220" s="46" t="s">
        <v>28</v>
      </c>
      <c r="L220" s="46" t="s">
        <v>28</v>
      </c>
      <c r="M220" s="46" t="s">
        <v>28</v>
      </c>
      <c r="N220" s="46" t="s">
        <v>28</v>
      </c>
      <c r="O220" s="46" t="s">
        <v>28</v>
      </c>
      <c r="P220" s="46" t="s">
        <v>28</v>
      </c>
    </row>
    <row r="221" spans="1:16" ht="36">
      <c r="A221" s="1"/>
      <c r="B221" s="5" t="s">
        <v>87</v>
      </c>
      <c r="C221" s="4" t="s">
        <v>28</v>
      </c>
      <c r="D221" s="4" t="s">
        <v>28</v>
      </c>
      <c r="E221" s="46" t="s">
        <v>28</v>
      </c>
      <c r="F221" s="46" t="s">
        <v>28</v>
      </c>
      <c r="G221" s="46" t="s">
        <v>28</v>
      </c>
      <c r="H221" s="8">
        <v>1</v>
      </c>
      <c r="I221" s="8">
        <v>1</v>
      </c>
      <c r="J221" s="72">
        <f>I221/H221</f>
        <v>1</v>
      </c>
      <c r="K221" s="46" t="s">
        <v>28</v>
      </c>
      <c r="L221" s="46" t="s">
        <v>28</v>
      </c>
      <c r="M221" s="46" t="s">
        <v>28</v>
      </c>
      <c r="N221" s="46" t="s">
        <v>28</v>
      </c>
      <c r="O221" s="46" t="s">
        <v>28</v>
      </c>
      <c r="P221" s="46" t="s">
        <v>28</v>
      </c>
    </row>
    <row r="222" spans="1:16" ht="24">
      <c r="A222" s="1"/>
      <c r="B222" s="10" t="s">
        <v>64</v>
      </c>
      <c r="C222" s="13" t="s">
        <v>28</v>
      </c>
      <c r="D222" s="13" t="s">
        <v>28</v>
      </c>
      <c r="E222" s="47" t="s">
        <v>28</v>
      </c>
      <c r="F222" s="53">
        <f>(E220+E215)/2</f>
        <v>1</v>
      </c>
      <c r="G222" s="47" t="s">
        <v>28</v>
      </c>
      <c r="H222" s="9" t="s">
        <v>28</v>
      </c>
      <c r="I222" s="9" t="s">
        <v>28</v>
      </c>
      <c r="J222" s="47" t="s">
        <v>28</v>
      </c>
      <c r="K222" s="47" t="s">
        <v>28</v>
      </c>
      <c r="L222" s="47" t="s">
        <v>28</v>
      </c>
      <c r="M222" s="47" t="s">
        <v>28</v>
      </c>
      <c r="N222" s="47" t="s">
        <v>28</v>
      </c>
      <c r="O222" s="47" t="s">
        <v>28</v>
      </c>
      <c r="P222" s="47" t="s">
        <v>28</v>
      </c>
    </row>
    <row r="223" spans="1:16" ht="36">
      <c r="A223" s="1"/>
      <c r="B223" s="10" t="s">
        <v>70</v>
      </c>
      <c r="C223" s="13" t="s">
        <v>28</v>
      </c>
      <c r="D223" s="13" t="s">
        <v>28</v>
      </c>
      <c r="E223" s="47" t="s">
        <v>28</v>
      </c>
      <c r="F223" s="47" t="s">
        <v>28</v>
      </c>
      <c r="G223" s="56">
        <f>F222</f>
        <v>1</v>
      </c>
      <c r="H223" s="9" t="s">
        <v>28</v>
      </c>
      <c r="I223" s="9" t="s">
        <v>28</v>
      </c>
      <c r="J223" s="47" t="s">
        <v>28</v>
      </c>
      <c r="K223" s="47" t="s">
        <v>28</v>
      </c>
      <c r="L223" s="47" t="s">
        <v>28</v>
      </c>
      <c r="M223" s="47" t="s">
        <v>28</v>
      </c>
      <c r="N223" s="47" t="s">
        <v>28</v>
      </c>
      <c r="O223" s="47" t="s">
        <v>28</v>
      </c>
      <c r="P223" s="47" t="s">
        <v>28</v>
      </c>
    </row>
    <row r="224" spans="1:16" ht="36">
      <c r="A224" s="1"/>
      <c r="B224" s="10" t="s">
        <v>65</v>
      </c>
      <c r="C224" s="13" t="s">
        <v>28</v>
      </c>
      <c r="D224" s="13" t="s">
        <v>28</v>
      </c>
      <c r="E224" s="47" t="s">
        <v>28</v>
      </c>
      <c r="F224" s="47" t="s">
        <v>28</v>
      </c>
      <c r="G224" s="47" t="s">
        <v>28</v>
      </c>
      <c r="H224" s="9" t="s">
        <v>28</v>
      </c>
      <c r="I224" s="9" t="s">
        <v>28</v>
      </c>
      <c r="J224" s="47" t="s">
        <v>28</v>
      </c>
      <c r="K224" s="64" t="s">
        <v>28</v>
      </c>
      <c r="L224" s="47" t="s">
        <v>28</v>
      </c>
      <c r="M224" s="47" t="s">
        <v>28</v>
      </c>
      <c r="N224" s="65">
        <v>0.39</v>
      </c>
      <c r="O224" s="47" t="s">
        <v>28</v>
      </c>
      <c r="P224" s="11">
        <f>N224/1</f>
        <v>0.39</v>
      </c>
    </row>
    <row r="225" spans="1:16" ht="36">
      <c r="A225" s="1"/>
      <c r="B225" s="10" t="s">
        <v>66</v>
      </c>
      <c r="C225" s="13" t="s">
        <v>28</v>
      </c>
      <c r="D225" s="13" t="s">
        <v>28</v>
      </c>
      <c r="E225" s="47" t="s">
        <v>28</v>
      </c>
      <c r="F225" s="47" t="s">
        <v>28</v>
      </c>
      <c r="G225" s="47" t="s">
        <v>28</v>
      </c>
      <c r="H225" s="9" t="s">
        <v>28</v>
      </c>
      <c r="I225" s="9" t="s">
        <v>28</v>
      </c>
      <c r="J225" s="71">
        <f>(J216+J221)/2</f>
        <v>1</v>
      </c>
      <c r="K225" s="47" t="s">
        <v>28</v>
      </c>
      <c r="L225" s="47" t="s">
        <v>28</v>
      </c>
      <c r="M225" s="47" t="s">
        <v>28</v>
      </c>
      <c r="N225" s="47" t="s">
        <v>28</v>
      </c>
      <c r="O225" s="47" t="s">
        <v>28</v>
      </c>
      <c r="P225" s="47" t="s">
        <v>28</v>
      </c>
    </row>
    <row r="226" spans="1:16" ht="71.25" customHeight="1">
      <c r="A226" s="1"/>
      <c r="B226" s="10" t="s">
        <v>67</v>
      </c>
      <c r="C226" s="97">
        <f>0.5*G223+0.3*P224+0.2*J225</f>
        <v>0.81699999999999995</v>
      </c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9" t="s">
        <v>192</v>
      </c>
      <c r="O226" s="99"/>
      <c r="P226" s="99"/>
    </row>
    <row r="227" spans="1:16">
      <c r="A227" s="92" t="s">
        <v>88</v>
      </c>
      <c r="B227" s="93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4"/>
    </row>
    <row r="228" spans="1:16">
      <c r="A228" s="95" t="s">
        <v>89</v>
      </c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</row>
    <row r="229" spans="1:16" ht="31.5" customHeight="1">
      <c r="A229" s="1"/>
      <c r="B229" s="89" t="s">
        <v>90</v>
      </c>
      <c r="C229" s="90"/>
      <c r="D229" s="90"/>
      <c r="E229" s="90"/>
      <c r="F229" s="90"/>
      <c r="G229" s="91"/>
      <c r="H229" s="1" t="s">
        <v>28</v>
      </c>
      <c r="I229" s="1" t="s">
        <v>28</v>
      </c>
      <c r="J229" s="73" t="s">
        <v>28</v>
      </c>
      <c r="K229" s="46" t="s">
        <v>28</v>
      </c>
      <c r="L229" s="46" t="s">
        <v>28</v>
      </c>
      <c r="M229" s="46" t="s">
        <v>28</v>
      </c>
      <c r="N229" s="46" t="s">
        <v>28</v>
      </c>
      <c r="O229" s="46" t="s">
        <v>28</v>
      </c>
      <c r="P229" s="46" t="s">
        <v>28</v>
      </c>
    </row>
    <row r="230" spans="1:16">
      <c r="A230" s="1"/>
      <c r="B230" s="1"/>
      <c r="C230" s="4">
        <v>15</v>
      </c>
      <c r="D230" s="4">
        <v>20</v>
      </c>
      <c r="E230" s="46">
        <v>1</v>
      </c>
      <c r="F230" s="46" t="s">
        <v>28</v>
      </c>
      <c r="G230" s="46" t="s">
        <v>28</v>
      </c>
      <c r="H230" s="1" t="s">
        <v>28</v>
      </c>
      <c r="I230" s="1" t="s">
        <v>28</v>
      </c>
      <c r="J230" s="46" t="s">
        <v>28</v>
      </c>
      <c r="K230" s="46" t="s">
        <v>28</v>
      </c>
      <c r="L230" s="46" t="s">
        <v>28</v>
      </c>
      <c r="M230" s="46" t="s">
        <v>28</v>
      </c>
      <c r="N230" s="46" t="s">
        <v>28</v>
      </c>
      <c r="O230" s="46" t="s">
        <v>28</v>
      </c>
      <c r="P230" s="46" t="s">
        <v>28</v>
      </c>
    </row>
    <row r="231" spans="1:16" ht="72">
      <c r="A231" s="1"/>
      <c r="B231" s="5" t="s">
        <v>92</v>
      </c>
      <c r="C231" s="4" t="s">
        <v>28</v>
      </c>
      <c r="D231" s="4" t="s">
        <v>28</v>
      </c>
      <c r="E231" s="46">
        <f>E230</f>
        <v>1</v>
      </c>
      <c r="F231" s="46" t="s">
        <v>28</v>
      </c>
      <c r="G231" s="46" t="s">
        <v>28</v>
      </c>
      <c r="H231" s="1" t="s">
        <v>28</v>
      </c>
      <c r="I231" s="1" t="s">
        <v>28</v>
      </c>
      <c r="J231" s="46" t="s">
        <v>28</v>
      </c>
      <c r="K231" s="46" t="s">
        <v>28</v>
      </c>
      <c r="L231" s="46" t="s">
        <v>28</v>
      </c>
      <c r="M231" s="46" t="s">
        <v>28</v>
      </c>
      <c r="N231" s="46" t="s">
        <v>28</v>
      </c>
      <c r="O231" s="46" t="s">
        <v>28</v>
      </c>
      <c r="P231" s="46" t="s">
        <v>28</v>
      </c>
    </row>
    <row r="232" spans="1:16" ht="36">
      <c r="A232" s="1"/>
      <c r="B232" s="5" t="s">
        <v>93</v>
      </c>
      <c r="C232" s="4" t="s">
        <v>28</v>
      </c>
      <c r="D232" s="4" t="s">
        <v>28</v>
      </c>
      <c r="E232" s="46" t="s">
        <v>28</v>
      </c>
      <c r="F232" s="46" t="s">
        <v>28</v>
      </c>
      <c r="G232" s="46" t="s">
        <v>28</v>
      </c>
      <c r="H232" s="8">
        <v>1</v>
      </c>
      <c r="I232" s="8">
        <v>1</v>
      </c>
      <c r="J232" s="72">
        <f>I232/H232</f>
        <v>1</v>
      </c>
      <c r="K232" s="46" t="s">
        <v>28</v>
      </c>
      <c r="L232" s="46" t="s">
        <v>28</v>
      </c>
      <c r="M232" s="46" t="s">
        <v>28</v>
      </c>
      <c r="N232" s="46" t="s">
        <v>28</v>
      </c>
      <c r="O232" s="46" t="s">
        <v>28</v>
      </c>
      <c r="P232" s="46" t="s">
        <v>28</v>
      </c>
    </row>
    <row r="233" spans="1:16" ht="20.25" customHeight="1">
      <c r="A233" s="95" t="s">
        <v>96</v>
      </c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</row>
    <row r="234" spans="1:16" ht="30" customHeight="1">
      <c r="A234" s="1"/>
      <c r="B234" s="89" t="s">
        <v>91</v>
      </c>
      <c r="C234" s="90"/>
      <c r="D234" s="90"/>
      <c r="E234" s="90"/>
      <c r="F234" s="90"/>
      <c r="G234" s="91"/>
      <c r="H234" s="1" t="s">
        <v>28</v>
      </c>
      <c r="I234" s="1" t="s">
        <v>28</v>
      </c>
      <c r="J234" s="73" t="s">
        <v>28</v>
      </c>
      <c r="K234" s="46" t="s">
        <v>28</v>
      </c>
      <c r="L234" s="46" t="s">
        <v>28</v>
      </c>
      <c r="M234" s="46" t="s">
        <v>28</v>
      </c>
      <c r="N234" s="46" t="s">
        <v>28</v>
      </c>
      <c r="O234" s="46" t="s">
        <v>28</v>
      </c>
      <c r="P234" s="46" t="s">
        <v>28</v>
      </c>
    </row>
    <row r="235" spans="1:16">
      <c r="A235" s="1"/>
      <c r="B235" s="1"/>
      <c r="C235" s="4">
        <v>10</v>
      </c>
      <c r="D235" s="4">
        <v>10</v>
      </c>
      <c r="E235" s="46">
        <v>1</v>
      </c>
      <c r="F235" s="46" t="s">
        <v>28</v>
      </c>
      <c r="G235" s="46" t="s">
        <v>28</v>
      </c>
      <c r="H235" s="1" t="s">
        <v>28</v>
      </c>
      <c r="I235" s="1" t="s">
        <v>28</v>
      </c>
      <c r="J235" s="46" t="s">
        <v>28</v>
      </c>
      <c r="K235" s="46" t="s">
        <v>28</v>
      </c>
      <c r="L235" s="46" t="s">
        <v>28</v>
      </c>
      <c r="M235" s="46" t="s">
        <v>28</v>
      </c>
      <c r="N235" s="46" t="s">
        <v>28</v>
      </c>
      <c r="O235" s="46" t="s">
        <v>28</v>
      </c>
      <c r="P235" s="46" t="s">
        <v>28</v>
      </c>
    </row>
    <row r="236" spans="1:16" ht="72">
      <c r="A236" s="1"/>
      <c r="B236" s="5" t="s">
        <v>94</v>
      </c>
      <c r="C236" s="4" t="s">
        <v>28</v>
      </c>
      <c r="D236" s="4" t="s">
        <v>28</v>
      </c>
      <c r="E236" s="46">
        <f>E235</f>
        <v>1</v>
      </c>
      <c r="F236" s="46" t="s">
        <v>28</v>
      </c>
      <c r="G236" s="46" t="s">
        <v>28</v>
      </c>
      <c r="H236" s="1" t="s">
        <v>28</v>
      </c>
      <c r="I236" s="1" t="s">
        <v>28</v>
      </c>
      <c r="J236" s="46" t="s">
        <v>28</v>
      </c>
      <c r="K236" s="46" t="s">
        <v>28</v>
      </c>
      <c r="L236" s="46" t="s">
        <v>28</v>
      </c>
      <c r="M236" s="46" t="s">
        <v>28</v>
      </c>
      <c r="N236" s="46" t="s">
        <v>28</v>
      </c>
      <c r="O236" s="46" t="s">
        <v>28</v>
      </c>
      <c r="P236" s="46" t="s">
        <v>28</v>
      </c>
    </row>
    <row r="237" spans="1:16" ht="36">
      <c r="A237" s="1"/>
      <c r="B237" s="5" t="s">
        <v>95</v>
      </c>
      <c r="C237" s="4" t="s">
        <v>28</v>
      </c>
      <c r="D237" s="4" t="s">
        <v>28</v>
      </c>
      <c r="E237" s="46" t="s">
        <v>28</v>
      </c>
      <c r="F237" s="46" t="s">
        <v>28</v>
      </c>
      <c r="G237" s="46" t="s">
        <v>28</v>
      </c>
      <c r="H237" s="8">
        <v>1</v>
      </c>
      <c r="I237" s="8">
        <v>1</v>
      </c>
      <c r="J237" s="72">
        <f>I237/H237</f>
        <v>1</v>
      </c>
      <c r="K237" s="46" t="s">
        <v>28</v>
      </c>
      <c r="L237" s="46" t="s">
        <v>28</v>
      </c>
      <c r="M237" s="46" t="s">
        <v>28</v>
      </c>
      <c r="N237" s="46" t="s">
        <v>28</v>
      </c>
      <c r="O237" s="46" t="s">
        <v>28</v>
      </c>
      <c r="P237" s="46" t="s">
        <v>28</v>
      </c>
    </row>
    <row r="238" spans="1:16">
      <c r="A238" s="95" t="s">
        <v>97</v>
      </c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</row>
    <row r="239" spans="1:16">
      <c r="A239" s="1"/>
      <c r="B239" s="89" t="s">
        <v>98</v>
      </c>
      <c r="C239" s="90"/>
      <c r="D239" s="90"/>
      <c r="E239" s="90"/>
      <c r="F239" s="90"/>
      <c r="G239" s="91"/>
      <c r="H239" s="1" t="s">
        <v>28</v>
      </c>
      <c r="I239" s="1" t="s">
        <v>28</v>
      </c>
      <c r="J239" s="73" t="s">
        <v>28</v>
      </c>
      <c r="K239" s="46" t="s">
        <v>28</v>
      </c>
      <c r="L239" s="46" t="s">
        <v>28</v>
      </c>
      <c r="M239" s="46" t="s">
        <v>28</v>
      </c>
      <c r="N239" s="46" t="s">
        <v>28</v>
      </c>
      <c r="O239" s="46" t="s">
        <v>28</v>
      </c>
      <c r="P239" s="46" t="s">
        <v>28</v>
      </c>
    </row>
    <row r="240" spans="1:16">
      <c r="A240" s="1"/>
      <c r="B240" s="1"/>
      <c r="C240" s="4">
        <v>9.6</v>
      </c>
      <c r="D240" s="4">
        <v>7.7</v>
      </c>
      <c r="E240" s="46">
        <f>D240/C240</f>
        <v>0.80208333333333337</v>
      </c>
      <c r="F240" s="46" t="s">
        <v>28</v>
      </c>
      <c r="G240" s="46" t="s">
        <v>28</v>
      </c>
      <c r="H240" s="1" t="s">
        <v>28</v>
      </c>
      <c r="I240" s="1" t="s">
        <v>28</v>
      </c>
      <c r="J240" s="46" t="s">
        <v>28</v>
      </c>
      <c r="K240" s="46" t="s">
        <v>28</v>
      </c>
      <c r="L240" s="46" t="s">
        <v>28</v>
      </c>
      <c r="M240" s="46" t="s">
        <v>28</v>
      </c>
      <c r="N240" s="46" t="s">
        <v>28</v>
      </c>
      <c r="O240" s="46" t="s">
        <v>28</v>
      </c>
      <c r="P240" s="46" t="s">
        <v>28</v>
      </c>
    </row>
    <row r="241" spans="1:16" ht="72">
      <c r="A241" s="1"/>
      <c r="B241" s="5" t="s">
        <v>99</v>
      </c>
      <c r="C241" s="4" t="s">
        <v>28</v>
      </c>
      <c r="D241" s="4" t="s">
        <v>28</v>
      </c>
      <c r="E241" s="46">
        <f>E240</f>
        <v>0.80208333333333337</v>
      </c>
      <c r="F241" s="46" t="s">
        <v>28</v>
      </c>
      <c r="G241" s="46" t="s">
        <v>28</v>
      </c>
      <c r="H241" s="1" t="s">
        <v>28</v>
      </c>
      <c r="I241" s="1" t="s">
        <v>28</v>
      </c>
      <c r="J241" s="46" t="s">
        <v>28</v>
      </c>
      <c r="K241" s="46" t="s">
        <v>28</v>
      </c>
      <c r="L241" s="46" t="s">
        <v>28</v>
      </c>
      <c r="M241" s="46" t="s">
        <v>28</v>
      </c>
      <c r="N241" s="46" t="s">
        <v>28</v>
      </c>
      <c r="O241" s="46" t="s">
        <v>28</v>
      </c>
      <c r="P241" s="46" t="s">
        <v>28</v>
      </c>
    </row>
    <row r="242" spans="1:16" ht="36">
      <c r="A242" s="1"/>
      <c r="B242" s="5" t="s">
        <v>100</v>
      </c>
      <c r="C242" s="4" t="s">
        <v>28</v>
      </c>
      <c r="D242" s="4" t="s">
        <v>28</v>
      </c>
      <c r="E242" s="46" t="s">
        <v>28</v>
      </c>
      <c r="F242" s="46" t="s">
        <v>28</v>
      </c>
      <c r="G242" s="46" t="s">
        <v>28</v>
      </c>
      <c r="H242" s="8">
        <v>1</v>
      </c>
      <c r="I242" s="8">
        <v>1</v>
      </c>
      <c r="J242" s="72">
        <f>I242/H242</f>
        <v>1</v>
      </c>
      <c r="K242" s="46" t="s">
        <v>28</v>
      </c>
      <c r="L242" s="46" t="s">
        <v>28</v>
      </c>
      <c r="M242" s="46" t="s">
        <v>28</v>
      </c>
      <c r="N242" s="46" t="s">
        <v>28</v>
      </c>
      <c r="O242" s="46" t="s">
        <v>28</v>
      </c>
      <c r="P242" s="46" t="s">
        <v>28</v>
      </c>
    </row>
    <row r="243" spans="1:16">
      <c r="A243" s="95" t="s">
        <v>101</v>
      </c>
      <c r="B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</row>
    <row r="244" spans="1:16">
      <c r="A244" s="1"/>
      <c r="B244" s="89" t="s">
        <v>102</v>
      </c>
      <c r="C244" s="90"/>
      <c r="D244" s="90"/>
      <c r="E244" s="90"/>
      <c r="F244" s="90"/>
      <c r="G244" s="91"/>
      <c r="H244" s="1" t="s">
        <v>28</v>
      </c>
      <c r="I244" s="1" t="s">
        <v>28</v>
      </c>
      <c r="J244" s="73" t="s">
        <v>28</v>
      </c>
      <c r="K244" s="46" t="s">
        <v>28</v>
      </c>
      <c r="L244" s="46" t="s">
        <v>28</v>
      </c>
      <c r="M244" s="46" t="s">
        <v>28</v>
      </c>
      <c r="N244" s="46" t="s">
        <v>28</v>
      </c>
      <c r="O244" s="46" t="s">
        <v>28</v>
      </c>
      <c r="P244" s="46" t="s">
        <v>28</v>
      </c>
    </row>
    <row r="245" spans="1:16">
      <c r="A245" s="1"/>
      <c r="B245" s="1"/>
      <c r="C245" s="4">
        <v>15</v>
      </c>
      <c r="D245" s="4">
        <v>15</v>
      </c>
      <c r="E245" s="46">
        <v>1</v>
      </c>
      <c r="F245" s="46" t="s">
        <v>28</v>
      </c>
      <c r="G245" s="46" t="s">
        <v>28</v>
      </c>
      <c r="H245" s="1" t="s">
        <v>28</v>
      </c>
      <c r="I245" s="1" t="s">
        <v>28</v>
      </c>
      <c r="J245" s="46" t="s">
        <v>28</v>
      </c>
      <c r="K245" s="46" t="s">
        <v>28</v>
      </c>
      <c r="L245" s="46" t="s">
        <v>28</v>
      </c>
      <c r="M245" s="46" t="s">
        <v>28</v>
      </c>
      <c r="N245" s="46" t="s">
        <v>28</v>
      </c>
      <c r="O245" s="46" t="s">
        <v>28</v>
      </c>
      <c r="P245" s="46" t="s">
        <v>28</v>
      </c>
    </row>
    <row r="246" spans="1:16" ht="72">
      <c r="A246" s="1"/>
      <c r="B246" s="5" t="s">
        <v>103</v>
      </c>
      <c r="C246" s="4" t="s">
        <v>28</v>
      </c>
      <c r="D246" s="4" t="s">
        <v>28</v>
      </c>
      <c r="E246" s="46">
        <f>E245</f>
        <v>1</v>
      </c>
      <c r="F246" s="46" t="s">
        <v>28</v>
      </c>
      <c r="G246" s="46" t="s">
        <v>28</v>
      </c>
      <c r="H246" s="1" t="s">
        <v>28</v>
      </c>
      <c r="I246" s="1" t="s">
        <v>28</v>
      </c>
      <c r="J246" s="46" t="s">
        <v>28</v>
      </c>
      <c r="K246" s="46" t="s">
        <v>28</v>
      </c>
      <c r="L246" s="46" t="s">
        <v>28</v>
      </c>
      <c r="M246" s="46" t="s">
        <v>28</v>
      </c>
      <c r="N246" s="46" t="s">
        <v>28</v>
      </c>
      <c r="O246" s="46" t="s">
        <v>28</v>
      </c>
      <c r="P246" s="46" t="s">
        <v>28</v>
      </c>
    </row>
    <row r="247" spans="1:16" ht="36">
      <c r="A247" s="1"/>
      <c r="B247" s="5" t="s">
        <v>104</v>
      </c>
      <c r="C247" s="4" t="s">
        <v>28</v>
      </c>
      <c r="D247" s="4" t="s">
        <v>28</v>
      </c>
      <c r="E247" s="46" t="s">
        <v>28</v>
      </c>
      <c r="F247" s="46" t="s">
        <v>28</v>
      </c>
      <c r="G247" s="46" t="s">
        <v>28</v>
      </c>
      <c r="H247" s="8">
        <v>1</v>
      </c>
      <c r="I247" s="8">
        <v>1</v>
      </c>
      <c r="J247" s="72">
        <f>I247/H247</f>
        <v>1</v>
      </c>
      <c r="K247" s="46" t="s">
        <v>28</v>
      </c>
      <c r="L247" s="46" t="s">
        <v>28</v>
      </c>
      <c r="M247" s="46" t="s">
        <v>28</v>
      </c>
      <c r="N247" s="46" t="s">
        <v>28</v>
      </c>
      <c r="O247" s="46" t="s">
        <v>28</v>
      </c>
      <c r="P247" s="46" t="s">
        <v>28</v>
      </c>
    </row>
    <row r="248" spans="1:16" ht="24">
      <c r="A248" s="1"/>
      <c r="B248" s="10" t="s">
        <v>64</v>
      </c>
      <c r="C248" s="13" t="s">
        <v>28</v>
      </c>
      <c r="D248" s="13" t="s">
        <v>28</v>
      </c>
      <c r="E248" s="47" t="s">
        <v>28</v>
      </c>
      <c r="F248" s="53">
        <f>(E241+E246+E236+E231)/4</f>
        <v>0.95052083333333337</v>
      </c>
      <c r="G248" s="47" t="s">
        <v>28</v>
      </c>
      <c r="H248" s="9" t="s">
        <v>28</v>
      </c>
      <c r="I248" s="9" t="s">
        <v>28</v>
      </c>
      <c r="J248" s="47" t="s">
        <v>28</v>
      </c>
      <c r="K248" s="47" t="s">
        <v>28</v>
      </c>
      <c r="L248" s="47" t="s">
        <v>28</v>
      </c>
      <c r="M248" s="47" t="s">
        <v>28</v>
      </c>
      <c r="N248" s="47" t="s">
        <v>28</v>
      </c>
      <c r="O248" s="47" t="s">
        <v>28</v>
      </c>
      <c r="P248" s="47" t="s">
        <v>28</v>
      </c>
    </row>
    <row r="249" spans="1:16" ht="36">
      <c r="A249" s="1"/>
      <c r="B249" s="10" t="s">
        <v>70</v>
      </c>
      <c r="C249" s="13" t="s">
        <v>28</v>
      </c>
      <c r="D249" s="13" t="s">
        <v>28</v>
      </c>
      <c r="E249" s="47" t="s">
        <v>28</v>
      </c>
      <c r="F249" s="47" t="s">
        <v>28</v>
      </c>
      <c r="G249" s="56">
        <f>F248</f>
        <v>0.95052083333333337</v>
      </c>
      <c r="H249" s="9" t="s">
        <v>28</v>
      </c>
      <c r="I249" s="9" t="s">
        <v>28</v>
      </c>
      <c r="J249" s="47" t="s">
        <v>28</v>
      </c>
      <c r="K249" s="47" t="s">
        <v>28</v>
      </c>
      <c r="L249" s="47" t="s">
        <v>28</v>
      </c>
      <c r="M249" s="47" t="s">
        <v>28</v>
      </c>
      <c r="N249" s="47" t="s">
        <v>28</v>
      </c>
      <c r="O249" s="47" t="s">
        <v>28</v>
      </c>
      <c r="P249" s="47" t="s">
        <v>28</v>
      </c>
    </row>
    <row r="250" spans="1:16" ht="36">
      <c r="A250" s="1"/>
      <c r="B250" s="10" t="s">
        <v>65</v>
      </c>
      <c r="C250" s="13" t="s">
        <v>28</v>
      </c>
      <c r="D250" s="13" t="s">
        <v>28</v>
      </c>
      <c r="E250" s="47" t="s">
        <v>28</v>
      </c>
      <c r="F250" s="47" t="s">
        <v>28</v>
      </c>
      <c r="G250" s="47" t="s">
        <v>28</v>
      </c>
      <c r="H250" s="9" t="s">
        <v>28</v>
      </c>
      <c r="I250" s="9" t="s">
        <v>28</v>
      </c>
      <c r="J250" s="47" t="s">
        <v>28</v>
      </c>
      <c r="K250" s="64" t="s">
        <v>28</v>
      </c>
      <c r="L250" s="65">
        <v>0.33</v>
      </c>
      <c r="M250" s="47" t="s">
        <v>28</v>
      </c>
      <c r="N250" s="65">
        <v>1</v>
      </c>
      <c r="O250" s="47" t="s">
        <v>28</v>
      </c>
      <c r="P250" s="11">
        <f>(L250+N250)/2</f>
        <v>0.66500000000000004</v>
      </c>
    </row>
    <row r="251" spans="1:16" ht="36">
      <c r="A251" s="1"/>
      <c r="B251" s="10" t="s">
        <v>184</v>
      </c>
      <c r="C251" s="13" t="s">
        <v>28</v>
      </c>
      <c r="D251" s="13" t="s">
        <v>28</v>
      </c>
      <c r="E251" s="47" t="s">
        <v>28</v>
      </c>
      <c r="F251" s="47" t="s">
        <v>28</v>
      </c>
      <c r="G251" s="47" t="s">
        <v>28</v>
      </c>
      <c r="H251" s="9" t="s">
        <v>28</v>
      </c>
      <c r="I251" s="9" t="s">
        <v>28</v>
      </c>
      <c r="J251" s="71">
        <f>(J247+J242+J237+J232)/4</f>
        <v>1</v>
      </c>
      <c r="K251" s="47" t="s">
        <v>28</v>
      </c>
      <c r="L251" s="47" t="s">
        <v>28</v>
      </c>
      <c r="M251" s="47" t="s">
        <v>28</v>
      </c>
      <c r="N251" s="47" t="s">
        <v>28</v>
      </c>
      <c r="O251" s="47" t="s">
        <v>28</v>
      </c>
      <c r="P251" s="47" t="s">
        <v>28</v>
      </c>
    </row>
    <row r="252" spans="1:16" ht="66" customHeight="1">
      <c r="A252" s="1"/>
      <c r="B252" s="10" t="s">
        <v>185</v>
      </c>
      <c r="C252" s="97">
        <f>0.5*G249+0.3*P250+0.2*J251</f>
        <v>0.87476041666666671</v>
      </c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9" t="s">
        <v>190</v>
      </c>
      <c r="O252" s="99"/>
      <c r="P252" s="99"/>
    </row>
    <row r="253" spans="1:16">
      <c r="B253" s="74" t="s">
        <v>178</v>
      </c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</row>
    <row r="254" spans="1:16" ht="15.75">
      <c r="B254" s="75" t="s">
        <v>187</v>
      </c>
      <c r="C254" s="76"/>
      <c r="D254" s="76"/>
      <c r="E254" s="76"/>
      <c r="F254" s="76"/>
      <c r="G254" s="77"/>
      <c r="H254" s="9" t="s">
        <v>28</v>
      </c>
      <c r="I254" s="9" t="s">
        <v>28</v>
      </c>
      <c r="J254" s="47" t="s">
        <v>28</v>
      </c>
      <c r="K254" s="47" t="s">
        <v>28</v>
      </c>
      <c r="L254" s="47" t="s">
        <v>28</v>
      </c>
      <c r="M254" s="47" t="s">
        <v>28</v>
      </c>
      <c r="N254" s="47" t="s">
        <v>28</v>
      </c>
      <c r="O254" s="47" t="s">
        <v>28</v>
      </c>
      <c r="P254" s="47" t="s">
        <v>28</v>
      </c>
    </row>
    <row r="255" spans="1:16">
      <c r="B255" s="38"/>
      <c r="C255" s="21">
        <v>53646.3</v>
      </c>
      <c r="D255" s="21">
        <v>54182.2</v>
      </c>
      <c r="E255" s="49">
        <f>D255/C255</f>
        <v>1.0099895053340118</v>
      </c>
      <c r="F255" s="47" t="s">
        <v>28</v>
      </c>
      <c r="G255" s="47" t="s">
        <v>28</v>
      </c>
      <c r="H255" s="9" t="s">
        <v>28</v>
      </c>
      <c r="I255" s="9" t="s">
        <v>28</v>
      </c>
      <c r="J255" s="47" t="s">
        <v>28</v>
      </c>
      <c r="K255" s="47" t="s">
        <v>28</v>
      </c>
      <c r="L255" s="47" t="s">
        <v>28</v>
      </c>
      <c r="M255" s="47" t="s">
        <v>28</v>
      </c>
      <c r="N255" s="47" t="s">
        <v>28</v>
      </c>
      <c r="O255" s="47" t="s">
        <v>28</v>
      </c>
      <c r="P255" s="47" t="s">
        <v>28</v>
      </c>
    </row>
    <row r="256" spans="1:16" ht="51.75" customHeight="1">
      <c r="B256" s="75" t="s">
        <v>107</v>
      </c>
      <c r="C256" s="76"/>
      <c r="D256" s="76"/>
      <c r="E256" s="76"/>
      <c r="F256" s="76"/>
      <c r="G256" s="77"/>
      <c r="H256" s="9" t="s">
        <v>28</v>
      </c>
      <c r="I256" s="9" t="s">
        <v>28</v>
      </c>
      <c r="J256" s="47" t="s">
        <v>28</v>
      </c>
      <c r="K256" s="47" t="s">
        <v>28</v>
      </c>
      <c r="L256" s="47" t="s">
        <v>28</v>
      </c>
      <c r="M256" s="47" t="s">
        <v>28</v>
      </c>
      <c r="N256" s="47" t="s">
        <v>28</v>
      </c>
      <c r="O256" s="47" t="s">
        <v>28</v>
      </c>
      <c r="P256" s="47" t="s">
        <v>28</v>
      </c>
    </row>
    <row r="257" spans="2:16">
      <c r="B257" s="39"/>
      <c r="C257" s="40">
        <v>12.6</v>
      </c>
      <c r="D257" s="40">
        <v>12.6</v>
      </c>
      <c r="E257" s="49">
        <f>D257/C257</f>
        <v>1</v>
      </c>
      <c r="F257" s="47" t="s">
        <v>28</v>
      </c>
      <c r="G257" s="47" t="s">
        <v>28</v>
      </c>
      <c r="H257" s="9" t="s">
        <v>28</v>
      </c>
      <c r="I257" s="9" t="s">
        <v>28</v>
      </c>
      <c r="J257" s="47" t="s">
        <v>28</v>
      </c>
      <c r="K257" s="47" t="s">
        <v>28</v>
      </c>
      <c r="L257" s="47" t="s">
        <v>28</v>
      </c>
      <c r="M257" s="47" t="s">
        <v>28</v>
      </c>
      <c r="N257" s="47" t="s">
        <v>28</v>
      </c>
      <c r="O257" s="47" t="s">
        <v>28</v>
      </c>
      <c r="P257" s="47" t="s">
        <v>28</v>
      </c>
    </row>
    <row r="258" spans="2:16" ht="31.5" customHeight="1">
      <c r="B258" s="75" t="s">
        <v>186</v>
      </c>
      <c r="C258" s="76"/>
      <c r="D258" s="76"/>
      <c r="E258" s="76"/>
      <c r="F258" s="76"/>
      <c r="G258" s="77"/>
      <c r="H258" s="9" t="s">
        <v>28</v>
      </c>
      <c r="I258" s="9" t="s">
        <v>28</v>
      </c>
      <c r="J258" s="47" t="s">
        <v>28</v>
      </c>
      <c r="K258" s="47" t="s">
        <v>28</v>
      </c>
      <c r="L258" s="47" t="s">
        <v>28</v>
      </c>
      <c r="M258" s="47" t="s">
        <v>28</v>
      </c>
      <c r="N258" s="47" t="s">
        <v>28</v>
      </c>
      <c r="O258" s="47" t="s">
        <v>28</v>
      </c>
      <c r="P258" s="47" t="s">
        <v>28</v>
      </c>
    </row>
    <row r="259" spans="2:16">
      <c r="B259" s="16"/>
      <c r="C259" s="9">
        <v>14.3</v>
      </c>
      <c r="D259" s="9">
        <v>12</v>
      </c>
      <c r="E259" s="49">
        <v>1</v>
      </c>
      <c r="F259" s="47" t="s">
        <v>28</v>
      </c>
      <c r="G259" s="47" t="s">
        <v>28</v>
      </c>
      <c r="H259" s="9" t="s">
        <v>28</v>
      </c>
      <c r="I259" s="9" t="s">
        <v>28</v>
      </c>
      <c r="J259" s="47" t="s">
        <v>28</v>
      </c>
      <c r="K259" s="47" t="s">
        <v>28</v>
      </c>
      <c r="L259" s="47" t="s">
        <v>28</v>
      </c>
      <c r="M259" s="47" t="s">
        <v>28</v>
      </c>
      <c r="N259" s="47" t="s">
        <v>28</v>
      </c>
      <c r="O259" s="47" t="s">
        <v>28</v>
      </c>
      <c r="P259" s="47" t="s">
        <v>28</v>
      </c>
    </row>
    <row r="260" spans="2:16" ht="48" customHeight="1">
      <c r="B260" s="75" t="s">
        <v>188</v>
      </c>
      <c r="C260" s="76"/>
      <c r="D260" s="76"/>
      <c r="E260" s="76"/>
      <c r="F260" s="76"/>
      <c r="G260" s="77"/>
      <c r="H260" s="9" t="s">
        <v>28</v>
      </c>
      <c r="I260" s="9" t="s">
        <v>28</v>
      </c>
      <c r="J260" s="47" t="s">
        <v>28</v>
      </c>
      <c r="K260" s="47" t="s">
        <v>28</v>
      </c>
      <c r="L260" s="47" t="s">
        <v>28</v>
      </c>
      <c r="M260" s="47" t="s">
        <v>28</v>
      </c>
      <c r="N260" s="47" t="s">
        <v>28</v>
      </c>
      <c r="O260" s="47" t="s">
        <v>28</v>
      </c>
      <c r="P260" s="47" t="s">
        <v>28</v>
      </c>
    </row>
    <row r="261" spans="2:16">
      <c r="B261" s="16"/>
      <c r="C261" s="41">
        <v>90</v>
      </c>
      <c r="D261" s="41">
        <v>98</v>
      </c>
      <c r="E261" s="49">
        <v>1</v>
      </c>
      <c r="F261" s="47" t="s">
        <v>28</v>
      </c>
      <c r="G261" s="47" t="s">
        <v>28</v>
      </c>
      <c r="H261" s="9" t="s">
        <v>28</v>
      </c>
      <c r="I261" s="9" t="s">
        <v>28</v>
      </c>
      <c r="J261" s="47" t="s">
        <v>28</v>
      </c>
      <c r="K261" s="47" t="s">
        <v>28</v>
      </c>
      <c r="L261" s="47" t="s">
        <v>28</v>
      </c>
      <c r="M261" s="47" t="s">
        <v>28</v>
      </c>
      <c r="N261" s="47" t="s">
        <v>28</v>
      </c>
      <c r="O261" s="47" t="s">
        <v>28</v>
      </c>
      <c r="P261" s="47" t="s">
        <v>28</v>
      </c>
    </row>
    <row r="262" spans="2:16" ht="36.75" customHeight="1">
      <c r="B262" s="78" t="s">
        <v>189</v>
      </c>
      <c r="C262" s="79"/>
      <c r="D262" s="79"/>
      <c r="E262" s="79"/>
      <c r="F262" s="79"/>
      <c r="G262" s="80"/>
      <c r="H262" s="9" t="s">
        <v>28</v>
      </c>
      <c r="I262" s="9" t="s">
        <v>28</v>
      </c>
      <c r="J262" s="47" t="s">
        <v>28</v>
      </c>
      <c r="K262" s="47" t="s">
        <v>28</v>
      </c>
      <c r="L262" s="47" t="s">
        <v>28</v>
      </c>
      <c r="M262" s="47" t="s">
        <v>28</v>
      </c>
      <c r="N262" s="47" t="s">
        <v>28</v>
      </c>
      <c r="O262" s="47" t="s">
        <v>28</v>
      </c>
      <c r="P262" s="47" t="s">
        <v>28</v>
      </c>
    </row>
    <row r="263" spans="2:16">
      <c r="B263" s="42"/>
      <c r="C263" s="9">
        <v>16146.9</v>
      </c>
      <c r="D263" s="9">
        <v>16146.9</v>
      </c>
      <c r="E263" s="49">
        <f>D263/C263</f>
        <v>1</v>
      </c>
      <c r="F263" s="47" t="s">
        <v>28</v>
      </c>
      <c r="G263" s="47" t="s">
        <v>28</v>
      </c>
      <c r="H263" s="9" t="s">
        <v>28</v>
      </c>
      <c r="I263" s="9" t="s">
        <v>28</v>
      </c>
      <c r="J263" s="47" t="s">
        <v>28</v>
      </c>
      <c r="K263" s="47" t="s">
        <v>28</v>
      </c>
      <c r="L263" s="47" t="s">
        <v>28</v>
      </c>
      <c r="M263" s="47" t="s">
        <v>28</v>
      </c>
      <c r="N263" s="47" t="s">
        <v>28</v>
      </c>
      <c r="O263" s="47" t="s">
        <v>28</v>
      </c>
      <c r="P263" s="47" t="s">
        <v>28</v>
      </c>
    </row>
    <row r="264" spans="2:16" ht="32.25" customHeight="1">
      <c r="B264" s="26" t="s">
        <v>179</v>
      </c>
      <c r="C264" s="9" t="s">
        <v>28</v>
      </c>
      <c r="D264" s="9" t="s">
        <v>28</v>
      </c>
      <c r="E264" s="47" t="s">
        <v>28</v>
      </c>
      <c r="F264" s="47" t="s">
        <v>28</v>
      </c>
      <c r="G264" s="58">
        <f>(E255+E257+E259+E261+E263)/5</f>
        <v>1.0019979010668023</v>
      </c>
      <c r="H264" s="9" t="s">
        <v>28</v>
      </c>
      <c r="I264" s="9" t="s">
        <v>28</v>
      </c>
      <c r="J264" s="47" t="s">
        <v>28</v>
      </c>
      <c r="K264" s="47" t="s">
        <v>28</v>
      </c>
      <c r="L264" s="47" t="s">
        <v>28</v>
      </c>
      <c r="M264" s="47" t="s">
        <v>28</v>
      </c>
      <c r="N264" s="47" t="s">
        <v>28</v>
      </c>
      <c r="O264" s="47" t="s">
        <v>28</v>
      </c>
      <c r="P264" s="47" t="s">
        <v>28</v>
      </c>
    </row>
    <row r="265" spans="2:16" ht="40.5" customHeight="1">
      <c r="B265" s="33" t="s">
        <v>180</v>
      </c>
      <c r="C265" s="9" t="s">
        <v>28</v>
      </c>
      <c r="D265" s="9" t="s">
        <v>28</v>
      </c>
      <c r="E265" s="47"/>
      <c r="F265" s="47" t="s">
        <v>28</v>
      </c>
      <c r="G265" s="59">
        <f>(G59+G187+G207+G223+G249)/5</f>
        <v>0.93460224354498556</v>
      </c>
      <c r="H265" s="9" t="s">
        <v>28</v>
      </c>
      <c r="I265" s="9" t="s">
        <v>28</v>
      </c>
      <c r="J265" s="47" t="s">
        <v>28</v>
      </c>
      <c r="K265" s="47" t="s">
        <v>28</v>
      </c>
      <c r="L265" s="47" t="s">
        <v>28</v>
      </c>
      <c r="M265" s="47" t="s">
        <v>28</v>
      </c>
      <c r="N265" s="47" t="s">
        <v>28</v>
      </c>
      <c r="O265" s="47" t="s">
        <v>28</v>
      </c>
      <c r="P265" s="47" t="s">
        <v>28</v>
      </c>
    </row>
    <row r="266" spans="2:16" ht="36">
      <c r="B266" s="34" t="s">
        <v>181</v>
      </c>
      <c r="C266" s="9" t="s">
        <v>28</v>
      </c>
      <c r="D266" s="9" t="s">
        <v>28</v>
      </c>
      <c r="E266" s="47" t="s">
        <v>28</v>
      </c>
      <c r="F266" s="47" t="s">
        <v>28</v>
      </c>
      <c r="G266" s="47" t="s">
        <v>28</v>
      </c>
      <c r="H266" s="9" t="s">
        <v>28</v>
      </c>
      <c r="I266" s="9" t="s">
        <v>28</v>
      </c>
      <c r="J266" s="47" t="s">
        <v>28</v>
      </c>
      <c r="K266" s="69">
        <v>0.96</v>
      </c>
      <c r="L266" s="69">
        <v>0.77</v>
      </c>
      <c r="M266" s="69">
        <v>1</v>
      </c>
      <c r="N266" s="69">
        <v>1</v>
      </c>
      <c r="O266" s="47" t="s">
        <v>28</v>
      </c>
      <c r="P266" s="70">
        <f>(K266+L266+M266+N266)/4</f>
        <v>0.9325</v>
      </c>
    </row>
    <row r="267" spans="2:16" ht="24">
      <c r="B267" s="43" t="s">
        <v>182</v>
      </c>
      <c r="C267" s="9" t="s">
        <v>28</v>
      </c>
      <c r="D267" s="9" t="s">
        <v>28</v>
      </c>
      <c r="E267" s="47" t="s">
        <v>28</v>
      </c>
      <c r="F267" s="47" t="s">
        <v>28</v>
      </c>
      <c r="G267" s="47" t="s">
        <v>28</v>
      </c>
      <c r="H267" s="9" t="s">
        <v>28</v>
      </c>
      <c r="I267" s="9" t="s">
        <v>28</v>
      </c>
      <c r="J267" s="50">
        <f>(J251+J225+J209+J189+J61)/5</f>
        <v>0.90749999999999997</v>
      </c>
      <c r="K267" s="47" t="s">
        <v>28</v>
      </c>
      <c r="L267" s="47" t="s">
        <v>28</v>
      </c>
      <c r="M267" s="47" t="s">
        <v>28</v>
      </c>
      <c r="N267" s="47" t="s">
        <v>28</v>
      </c>
      <c r="O267" s="47" t="s">
        <v>28</v>
      </c>
      <c r="P267" s="47" t="s">
        <v>28</v>
      </c>
    </row>
    <row r="268" spans="2:16" ht="54" customHeight="1">
      <c r="B268" s="35" t="s">
        <v>183</v>
      </c>
      <c r="C268" s="81">
        <f>0.3*G264+0.3*G265+0.2*P266+0.2*J267</f>
        <v>0.94898004338353636</v>
      </c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3" t="s">
        <v>191</v>
      </c>
      <c r="O268" s="84"/>
      <c r="P268" s="85"/>
    </row>
  </sheetData>
  <mergeCells count="128">
    <mergeCell ref="B170:G170"/>
    <mergeCell ref="A174:P174"/>
    <mergeCell ref="B175:G175"/>
    <mergeCell ref="A179:P179"/>
    <mergeCell ref="B182:G182"/>
    <mergeCell ref="B180:G180"/>
    <mergeCell ref="A149:P149"/>
    <mergeCell ref="B150:G150"/>
    <mergeCell ref="A154:P154"/>
    <mergeCell ref="B155:G155"/>
    <mergeCell ref="A159:P159"/>
    <mergeCell ref="B160:G160"/>
    <mergeCell ref="A164:P164"/>
    <mergeCell ref="B165:G165"/>
    <mergeCell ref="A169:P169"/>
    <mergeCell ref="B73:G73"/>
    <mergeCell ref="B75:G75"/>
    <mergeCell ref="A102:P102"/>
    <mergeCell ref="B103:G103"/>
    <mergeCell ref="B105:G105"/>
    <mergeCell ref="B96:G96"/>
    <mergeCell ref="B98:G98"/>
    <mergeCell ref="B86:G86"/>
    <mergeCell ref="A91:P91"/>
    <mergeCell ref="B92:G92"/>
    <mergeCell ref="B94:G94"/>
    <mergeCell ref="B234:G234"/>
    <mergeCell ref="A238:P238"/>
    <mergeCell ref="B239:G239"/>
    <mergeCell ref="A243:P243"/>
    <mergeCell ref="B218:G218"/>
    <mergeCell ref="C226:M226"/>
    <mergeCell ref="N226:P226"/>
    <mergeCell ref="A227:P227"/>
    <mergeCell ref="A228:P228"/>
    <mergeCell ref="B229:G229"/>
    <mergeCell ref="A233:P233"/>
    <mergeCell ref="B49:G49"/>
    <mergeCell ref="A53:P53"/>
    <mergeCell ref="B54:G54"/>
    <mergeCell ref="C62:M62"/>
    <mergeCell ref="N62:P62"/>
    <mergeCell ref="A191:P191"/>
    <mergeCell ref="A192:P192"/>
    <mergeCell ref="A63:P63"/>
    <mergeCell ref="A64:P64"/>
    <mergeCell ref="B65:G65"/>
    <mergeCell ref="A109:P109"/>
    <mergeCell ref="B110:G110"/>
    <mergeCell ref="B112:G112"/>
    <mergeCell ref="B114:G114"/>
    <mergeCell ref="B77:G77"/>
    <mergeCell ref="B79:G79"/>
    <mergeCell ref="A83:P83"/>
    <mergeCell ref="B84:G84"/>
    <mergeCell ref="B67:G67"/>
    <mergeCell ref="B116:G116"/>
    <mergeCell ref="A126:P126"/>
    <mergeCell ref="B69:G69"/>
    <mergeCell ref="B71:G71"/>
    <mergeCell ref="B130:G130"/>
    <mergeCell ref="A43:P43"/>
    <mergeCell ref="B44:G44"/>
    <mergeCell ref="A48:P48"/>
    <mergeCell ref="B19:G19"/>
    <mergeCell ref="A23:P23"/>
    <mergeCell ref="B24:G24"/>
    <mergeCell ref="A28:P28"/>
    <mergeCell ref="B29:G29"/>
    <mergeCell ref="A18:P18"/>
    <mergeCell ref="A13:P13"/>
    <mergeCell ref="A33:P33"/>
    <mergeCell ref="B34:G34"/>
    <mergeCell ref="A38:P38"/>
    <mergeCell ref="A7:P7"/>
    <mergeCell ref="A6:P6"/>
    <mergeCell ref="A8:P8"/>
    <mergeCell ref="B9:G9"/>
    <mergeCell ref="B39:G39"/>
    <mergeCell ref="B14:G14"/>
    <mergeCell ref="A1:P1"/>
    <mergeCell ref="C2:G2"/>
    <mergeCell ref="H2:J2"/>
    <mergeCell ref="C3:D3"/>
    <mergeCell ref="E3:E4"/>
    <mergeCell ref="A2:A4"/>
    <mergeCell ref="B2:B4"/>
    <mergeCell ref="K2:O2"/>
    <mergeCell ref="P2:P4"/>
    <mergeCell ref="F3:F4"/>
    <mergeCell ref="G3:G4"/>
    <mergeCell ref="H3:I3"/>
    <mergeCell ref="J3:J4"/>
    <mergeCell ref="A134:P134"/>
    <mergeCell ref="B135:G135"/>
    <mergeCell ref="A139:P139"/>
    <mergeCell ref="B140:G140"/>
    <mergeCell ref="A144:P144"/>
    <mergeCell ref="B145:G145"/>
    <mergeCell ref="B118:G118"/>
    <mergeCell ref="B122:G122"/>
    <mergeCell ref="B120:G120"/>
    <mergeCell ref="A129:P129"/>
    <mergeCell ref="C127:G127"/>
    <mergeCell ref="B253:P253"/>
    <mergeCell ref="B254:G254"/>
    <mergeCell ref="B256:G256"/>
    <mergeCell ref="B258:G258"/>
    <mergeCell ref="B260:G260"/>
    <mergeCell ref="B262:G262"/>
    <mergeCell ref="C268:M268"/>
    <mergeCell ref="N268:P268"/>
    <mergeCell ref="C190:M190"/>
    <mergeCell ref="N190:P190"/>
    <mergeCell ref="B195:G195"/>
    <mergeCell ref="B193:G193"/>
    <mergeCell ref="A211:P211"/>
    <mergeCell ref="A212:P212"/>
    <mergeCell ref="B213:G213"/>
    <mergeCell ref="A217:P217"/>
    <mergeCell ref="A199:P199"/>
    <mergeCell ref="B200:G200"/>
    <mergeCell ref="B202:G202"/>
    <mergeCell ref="C210:M210"/>
    <mergeCell ref="N210:P210"/>
    <mergeCell ref="B244:G244"/>
    <mergeCell ref="C252:M252"/>
    <mergeCell ref="N252:P252"/>
  </mergeCells>
  <pageMargins left="0" right="0" top="0" bottom="0" header="0.31496062992125984" footer="0.31496062992125984"/>
  <pageSetup paperSize="9" scale="80" orientation="landscape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Белоножко Александр Юрьевич</dc:creator>
  <cp:lastModifiedBy>Баталина Елена Ивановна</cp:lastModifiedBy>
  <cp:lastPrinted>2020-03-26T08:57:45Z</cp:lastPrinted>
  <dcterms:created xsi:type="dcterms:W3CDTF">2020-02-25T10:18:07Z</dcterms:created>
  <dcterms:modified xsi:type="dcterms:W3CDTF">2020-03-26T09:00:37Z</dcterms:modified>
</cp:coreProperties>
</file>