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15120" windowHeight="7470" firstSheet="1" activeTab="1"/>
  </bookViews>
  <sheets>
    <sheet name="1 полугодие 2015 года" sheetId="1" state="hidden" r:id="rId1"/>
    <sheet name="9 мес" sheetId="2" r:id="rId2"/>
    <sheet name="Соц-эк показатели" sheetId="3" state="hidden" r:id="rId3"/>
    <sheet name="Показатели транспортной работы" sheetId="4" state="hidden" r:id="rId4"/>
    <sheet name="зп" sheetId="5" state="hidden" r:id="rId5"/>
    <sheet name="Лист2" sheetId="6" r:id="rId6"/>
    <sheet name="Лист3" sheetId="7" r:id="rId7"/>
  </sheets>
  <definedNames/>
  <calcPr fullCalcOnLoad="1"/>
</workbook>
</file>

<file path=xl/sharedStrings.xml><?xml version="1.0" encoding="utf-8"?>
<sst xmlns="http://schemas.openxmlformats.org/spreadsheetml/2006/main" count="178" uniqueCount="109">
  <si>
    <t>Показатели</t>
  </si>
  <si>
    <t>Единица измерен.</t>
  </si>
  <si>
    <t>отчет</t>
  </si>
  <si>
    <t>Темп роста</t>
  </si>
  <si>
    <t>Объем транспортных услуг</t>
  </si>
  <si>
    <t>млн.руб.</t>
  </si>
  <si>
    <t>в том числе:</t>
  </si>
  <si>
    <t>железнодорожного</t>
  </si>
  <si>
    <t>вспомогательного и дополнительного</t>
  </si>
  <si>
    <t>грузового автомобильного</t>
  </si>
  <si>
    <t>автомобильного пассажирского (автобусного)</t>
  </si>
  <si>
    <t>городского электрического</t>
  </si>
  <si>
    <t>прочего сухопутного пассажирского</t>
  </si>
  <si>
    <t>водного</t>
  </si>
  <si>
    <t>Объем перевозок грузов</t>
  </si>
  <si>
    <t>млн.тонн</t>
  </si>
  <si>
    <t>Данные Югтрансгаза</t>
  </si>
  <si>
    <t>тыс.куб.м</t>
  </si>
  <si>
    <t>%</t>
  </si>
  <si>
    <t>автомобильного</t>
  </si>
  <si>
    <t>водный</t>
  </si>
  <si>
    <t>Грузооборот-всего</t>
  </si>
  <si>
    <t>млн.т-км</t>
  </si>
  <si>
    <t xml:space="preserve">автомобильного </t>
  </si>
  <si>
    <t>внутреннего водного</t>
  </si>
  <si>
    <t>Перевозки пассажиров</t>
  </si>
  <si>
    <t>тыс. пассажиров</t>
  </si>
  <si>
    <t>внутренний водный</t>
  </si>
  <si>
    <t>автобусный</t>
  </si>
  <si>
    <t>электрическим</t>
  </si>
  <si>
    <t>железнодорожный</t>
  </si>
  <si>
    <r>
      <t xml:space="preserve"> Социально-экономические показатели 
</t>
    </r>
    <r>
      <rPr>
        <b/>
        <sz val="12"/>
        <rFont val="Times New Roman"/>
        <family val="1"/>
      </rPr>
      <t>( по данным территориального органа федеральной службы государственной статистики 
по Саратовской области)</t>
    </r>
  </si>
  <si>
    <t>Транспортный комплекс</t>
  </si>
  <si>
    <t>ВСЕГО</t>
  </si>
  <si>
    <t xml:space="preserve"> 8 мес. 2008 г       </t>
  </si>
  <si>
    <t xml:space="preserve">Численность работающих                  </t>
  </si>
  <si>
    <t>% к предыдущему году</t>
  </si>
  <si>
    <t>Фонд оплаты труда работающих</t>
  </si>
  <si>
    <t>тыс. руб.</t>
  </si>
  <si>
    <t xml:space="preserve">Среднемесячная заработная плата одного работника  </t>
  </si>
  <si>
    <t>руб.</t>
  </si>
  <si>
    <t>Выплаты социального характера</t>
  </si>
  <si>
    <t>тыс.руб.</t>
  </si>
  <si>
    <t>Объем транспортых услуг населению</t>
  </si>
  <si>
    <t>млн.руб.в ценах соответ.лет</t>
  </si>
  <si>
    <t>в % к пред.году в сопоставимых ценах</t>
  </si>
  <si>
    <t>индекс цен в% к пред.году</t>
  </si>
  <si>
    <t>факт 2009 года</t>
  </si>
  <si>
    <t>факт 2010 года</t>
  </si>
  <si>
    <t>факт 2011 года</t>
  </si>
  <si>
    <t>в % к прошлому году</t>
  </si>
  <si>
    <t>Дорожное хозяйство</t>
  </si>
  <si>
    <t>№</t>
  </si>
  <si>
    <t>Наименование показателя</t>
  </si>
  <si>
    <t>Бюджетные назначения на 2010 год</t>
  </si>
  <si>
    <t>Кассовое исполнение по состоянию на 1 октября 2010 года</t>
  </si>
  <si>
    <t>% исполнения</t>
  </si>
  <si>
    <t>Возмещение нормаитвных затрат на оказание в соответствии с государственным заданием государственных услуг по обеспечению организации перевозок пассажиров и багажа по регулируемым тарифам</t>
  </si>
  <si>
    <t>Возмещение нормативных затрат на оказание в соответствии с государственным заданием государственных услуг по обеспечению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 среднего профессионального образования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</si>
  <si>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</si>
  <si>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субъекта Российской Федерации</t>
  </si>
  <si>
    <t>Субсидия на выполнение в соответствии с государственным заданием государственных услуг по приобретению транспортных средств для обеспечения пассажирских перевозок автомобильным транспортом</t>
  </si>
  <si>
    <t>Областные целевые программы</t>
  </si>
  <si>
    <t>Мероприятия в области дорожного хозяйства</t>
  </si>
  <si>
    <t>Субсидии автономным учреждениям на возмещение нормативных затрат на оказание в соответствии с государственным заданием государственных услуг</t>
  </si>
  <si>
    <t>Выполнение функций государственными органами</t>
  </si>
  <si>
    <t>Средства для обеспечения дополнительных расходных обязательств</t>
  </si>
  <si>
    <t xml:space="preserve"> рублей</t>
  </si>
  <si>
    <t>Информация о работе грузового и пассажирского транспорта
 в январе-сентябре 2012 года</t>
  </si>
  <si>
    <t>Январь-сентябрь
2011 год</t>
  </si>
  <si>
    <t>Январь-сентябрь
2012 год</t>
  </si>
  <si>
    <t>Федеральные целевые программы</t>
  </si>
  <si>
    <t>обеспечение равной доступности услуг общественного транспорта</t>
  </si>
  <si>
    <t>обеспечение льготного проезда обучающихся</t>
  </si>
  <si>
    <t>обеспечение перевозок с применением регулируемых тарифов</t>
  </si>
  <si>
    <t>факт 2012 года</t>
  </si>
  <si>
    <t>единица измерения</t>
  </si>
  <si>
    <t>оценка 
2013 года</t>
  </si>
  <si>
    <t>(тыс. руб.)</t>
  </si>
  <si>
    <t>факт 2013 года</t>
  </si>
  <si>
    <t>Подпрограмма "Модернизация и развитие транспортного комплекса"</t>
  </si>
  <si>
    <t>Подпрограмма "Повышение безопасности дорожного движения в Саратовской области"</t>
  </si>
  <si>
    <t>II</t>
  </si>
  <si>
    <t>Выполнение государственными автономными учреждениями государственных заданий</t>
  </si>
  <si>
    <r>
      <t xml:space="preserve">Показатели среднемесячной заработной платы в транспортно-дорожном комплексе 
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(по данным территориального органа федеральной службы государственной статистики по Саратовской области)</t>
    </r>
  </si>
  <si>
    <t>Дорожный комплекс</t>
  </si>
  <si>
    <t>Государственная программа "Развитие транспортной системы до 2020 года"</t>
  </si>
  <si>
    <t>Резервный фонд Правительства РФ</t>
  </si>
  <si>
    <t>III</t>
  </si>
  <si>
    <t>Кредиторская задолженность прошлых лет</t>
  </si>
  <si>
    <t>VI</t>
  </si>
  <si>
    <t>IV</t>
  </si>
  <si>
    <t>V</t>
  </si>
  <si>
    <t>VII</t>
  </si>
  <si>
    <t>Государственная программа Саратовской области "Информационное общество на 2014-2017 годы"</t>
  </si>
  <si>
    <t xml:space="preserve">Бюджетные назначения на 2015 год
</t>
  </si>
  <si>
    <t>ВСЕГО, в том числе:</t>
  </si>
  <si>
    <t>факт 2014 года</t>
  </si>
  <si>
    <t>Целевой ориентир на
  2015 год</t>
  </si>
  <si>
    <t>чел.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</si>
  <si>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июля 2015 года</t>
  </si>
  <si>
    <t>Подпрограмма "Модернизация и развитие автомобильных дорог общего пользования регионального и межмуниципального значенияСаратовской области"</t>
  </si>
  <si>
    <t>Кассовое исполнение по состоянию 
на 1 июля
2015 года</t>
  </si>
  <si>
    <t>1 полугодие 
2014 года</t>
  </si>
  <si>
    <t>1 полугодие
2015 года</t>
  </si>
  <si>
    <t>июнь
  2014 года</t>
  </si>
  <si>
    <t>июнь
  2015 года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</si>
  <si>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октября 2015 года</t>
  </si>
  <si>
    <t>Кассовое исполнение по состоянию 
на 1 октября
2015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</si>
</sst>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5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17">
    <xf numFmtId="0" fontId="0" fillId="0" borderId="0" xfId="0" applyFont="1" applyAlignment="1">
      <alignment/>
    </xf>
    <xf numFmtId="0" fontId="3" fillId="0" borderId="0" xfId="52">
      <alignment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5" fillId="33" borderId="12" xfId="52" applyFont="1" applyFill="1" applyBorder="1" applyAlignment="1">
      <alignment vertical="center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164" fontId="5" fillId="0" borderId="12" xfId="52" applyNumberFormat="1" applyFont="1" applyBorder="1" applyAlignment="1">
      <alignment horizontal="center"/>
      <protection/>
    </xf>
    <xf numFmtId="164" fontId="5" fillId="33" borderId="12" xfId="52" applyNumberFormat="1" applyFont="1" applyFill="1" applyBorder="1" applyAlignment="1">
      <alignment horizontal="center"/>
      <protection/>
    </xf>
    <xf numFmtId="165" fontId="5" fillId="0" borderId="15" xfId="52" applyNumberFormat="1" applyFont="1" applyFill="1" applyBorder="1" applyAlignment="1">
      <alignment horizontal="center"/>
      <protection/>
    </xf>
    <xf numFmtId="0" fontId="6" fillId="0" borderId="16" xfId="52" applyFont="1" applyBorder="1" applyAlignment="1">
      <alignment horizontal="left" vertical="center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164" fontId="5" fillId="0" borderId="16" xfId="52" applyNumberFormat="1" applyFont="1" applyBorder="1" applyAlignment="1">
      <alignment horizontal="center"/>
      <protection/>
    </xf>
    <xf numFmtId="164" fontId="5" fillId="33" borderId="16" xfId="52" applyNumberFormat="1" applyFont="1" applyFill="1" applyBorder="1" applyAlignment="1">
      <alignment horizontal="center"/>
      <protection/>
    </xf>
    <xf numFmtId="165" fontId="5" fillId="0" borderId="19" xfId="52" applyNumberFormat="1" applyFont="1" applyFill="1" applyBorder="1" applyAlignment="1">
      <alignment horizontal="center"/>
      <protection/>
    </xf>
    <xf numFmtId="0" fontId="6" fillId="0" borderId="20" xfId="52" applyFont="1" applyBorder="1" applyAlignment="1">
      <alignment horizontal="left" vertical="center"/>
      <protection/>
    </xf>
    <xf numFmtId="164" fontId="6" fillId="0" borderId="20" xfId="52" applyNumberFormat="1" applyFont="1" applyBorder="1" applyAlignment="1">
      <alignment horizontal="center"/>
      <protection/>
    </xf>
    <xf numFmtId="164" fontId="6" fillId="33" borderId="20" xfId="52" applyNumberFormat="1" applyFont="1" applyFill="1" applyBorder="1" applyAlignment="1">
      <alignment horizontal="center"/>
      <protection/>
    </xf>
    <xf numFmtId="165" fontId="6" fillId="0" borderId="21" xfId="52" applyNumberFormat="1" applyFont="1" applyFill="1" applyBorder="1" applyAlignment="1">
      <alignment horizontal="center"/>
      <protection/>
    </xf>
    <xf numFmtId="164" fontId="3" fillId="0" borderId="0" xfId="52" applyNumberFormat="1">
      <alignment/>
      <protection/>
    </xf>
    <xf numFmtId="0" fontId="6" fillId="0" borderId="20" xfId="52" applyFont="1" applyBorder="1" applyAlignment="1">
      <alignment vertical="center"/>
      <protection/>
    </xf>
    <xf numFmtId="0" fontId="6" fillId="0" borderId="20" xfId="52" applyFont="1" applyBorder="1" applyAlignment="1">
      <alignment horizontal="center"/>
      <protection/>
    </xf>
    <xf numFmtId="0" fontId="6" fillId="0" borderId="20" xfId="52" applyFont="1" applyBorder="1" applyAlignment="1">
      <alignment vertical="center" wrapText="1"/>
      <protection/>
    </xf>
    <xf numFmtId="0" fontId="6" fillId="0" borderId="22" xfId="52" applyFont="1" applyBorder="1" applyAlignment="1">
      <alignment vertical="center"/>
      <protection/>
    </xf>
    <xf numFmtId="0" fontId="5" fillId="0" borderId="22" xfId="52" applyFont="1" applyBorder="1" applyAlignment="1">
      <alignment horizontal="center" vertical="center" wrapText="1"/>
      <protection/>
    </xf>
    <xf numFmtId="0" fontId="6" fillId="0" borderId="23" xfId="52" applyFont="1" applyBorder="1" applyAlignment="1">
      <alignment horizontal="center" vertical="center" wrapText="1"/>
      <protection/>
    </xf>
    <xf numFmtId="0" fontId="6" fillId="0" borderId="24" xfId="52" applyFont="1" applyBorder="1" applyAlignment="1">
      <alignment horizontal="center" vertical="center" wrapText="1"/>
      <protection/>
    </xf>
    <xf numFmtId="164" fontId="6" fillId="0" borderId="22" xfId="52" applyNumberFormat="1" applyFont="1" applyBorder="1" applyAlignment="1">
      <alignment horizontal="center"/>
      <protection/>
    </xf>
    <xf numFmtId="164" fontId="6" fillId="33" borderId="22" xfId="52" applyNumberFormat="1" applyFont="1" applyFill="1" applyBorder="1" applyAlignment="1">
      <alignment horizontal="center"/>
      <protection/>
    </xf>
    <xf numFmtId="165" fontId="6" fillId="0" borderId="25" xfId="52" applyNumberFormat="1" applyFont="1" applyFill="1" applyBorder="1" applyAlignment="1">
      <alignment horizontal="center"/>
      <protection/>
    </xf>
    <xf numFmtId="0" fontId="5" fillId="33" borderId="12" xfId="52" applyFont="1" applyFill="1" applyBorder="1">
      <alignment/>
      <protection/>
    </xf>
    <xf numFmtId="0" fontId="5" fillId="0" borderId="12" xfId="52" applyFont="1" applyBorder="1" applyAlignment="1">
      <alignment horizontal="center"/>
      <protection/>
    </xf>
    <xf numFmtId="0" fontId="6" fillId="0" borderId="13" xfId="52" applyFont="1" applyBorder="1" applyAlignment="1">
      <alignment horizontal="center"/>
      <protection/>
    </xf>
    <xf numFmtId="0" fontId="5" fillId="0" borderId="14" xfId="52" applyFont="1" applyBorder="1">
      <alignment/>
      <protection/>
    </xf>
    <xf numFmtId="0" fontId="6" fillId="34" borderId="16" xfId="52" applyFont="1" applyFill="1" applyBorder="1" applyAlignment="1">
      <alignment horizontal="right"/>
      <protection/>
    </xf>
    <xf numFmtId="0" fontId="6" fillId="34" borderId="16" xfId="52" applyFont="1" applyFill="1" applyBorder="1" applyAlignment="1">
      <alignment horizontal="center"/>
      <protection/>
    </xf>
    <xf numFmtId="0" fontId="6" fillId="34" borderId="17" xfId="52" applyFont="1" applyFill="1" applyBorder="1" applyAlignment="1">
      <alignment horizontal="center"/>
      <protection/>
    </xf>
    <xf numFmtId="0" fontId="6" fillId="34" borderId="18" xfId="52" applyFont="1" applyFill="1" applyBorder="1">
      <alignment/>
      <protection/>
    </xf>
    <xf numFmtId="164" fontId="6" fillId="34" borderId="16" xfId="52" applyNumberFormat="1" applyFont="1" applyFill="1" applyBorder="1" applyAlignment="1">
      <alignment horizontal="center"/>
      <protection/>
    </xf>
    <xf numFmtId="165" fontId="6" fillId="0" borderId="19" xfId="52" applyNumberFormat="1" applyFont="1" applyFill="1" applyBorder="1" applyAlignment="1">
      <alignment horizontal="center"/>
      <protection/>
    </xf>
    <xf numFmtId="0" fontId="6" fillId="34" borderId="20" xfId="52" applyFont="1" applyFill="1" applyBorder="1" applyAlignment="1">
      <alignment horizontal="right"/>
      <protection/>
    </xf>
    <xf numFmtId="0" fontId="6" fillId="34" borderId="20" xfId="52" applyFont="1" applyFill="1" applyBorder="1" applyAlignment="1">
      <alignment horizontal="center"/>
      <protection/>
    </xf>
    <xf numFmtId="0" fontId="6" fillId="34" borderId="26" xfId="52" applyFont="1" applyFill="1" applyBorder="1" applyAlignment="1">
      <alignment horizontal="center"/>
      <protection/>
    </xf>
    <xf numFmtId="164" fontId="6" fillId="34" borderId="27" xfId="52" applyNumberFormat="1" applyFont="1" applyFill="1" applyBorder="1">
      <alignment/>
      <protection/>
    </xf>
    <xf numFmtId="164" fontId="6" fillId="34" borderId="20" xfId="52" applyNumberFormat="1" applyFont="1" applyFill="1" applyBorder="1" applyAlignment="1">
      <alignment horizontal="center"/>
      <protection/>
    </xf>
    <xf numFmtId="0" fontId="6" fillId="34" borderId="22" xfId="52" applyFont="1" applyFill="1" applyBorder="1" applyAlignment="1">
      <alignment horizontal="right"/>
      <protection/>
    </xf>
    <xf numFmtId="0" fontId="6" fillId="34" borderId="22" xfId="52" applyFont="1" applyFill="1" applyBorder="1" applyAlignment="1">
      <alignment horizontal="center"/>
      <protection/>
    </xf>
    <xf numFmtId="0" fontId="6" fillId="34" borderId="23" xfId="52" applyFont="1" applyFill="1" applyBorder="1" applyAlignment="1">
      <alignment horizontal="center"/>
      <protection/>
    </xf>
    <xf numFmtId="164" fontId="6" fillId="34" borderId="24" xfId="52" applyNumberFormat="1" applyFont="1" applyFill="1" applyBorder="1">
      <alignment/>
      <protection/>
    </xf>
    <xf numFmtId="164" fontId="6" fillId="34" borderId="22" xfId="52" applyNumberFormat="1" applyFont="1" applyFill="1" applyBorder="1" applyAlignment="1">
      <alignment horizontal="center"/>
      <protection/>
    </xf>
    <xf numFmtId="0" fontId="6" fillId="0" borderId="28" xfId="52" applyFont="1" applyBorder="1" applyAlignment="1">
      <alignment horizontal="left" vertical="center"/>
      <protection/>
    </xf>
    <xf numFmtId="0" fontId="6" fillId="0" borderId="28" xfId="52" applyFont="1" applyBorder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6" fillId="0" borderId="11" xfId="52" applyFont="1" applyBorder="1">
      <alignment/>
      <protection/>
    </xf>
    <xf numFmtId="164" fontId="6" fillId="0" borderId="28" xfId="52" applyNumberFormat="1" applyFont="1" applyBorder="1" applyAlignment="1">
      <alignment horizontal="center"/>
      <protection/>
    </xf>
    <xf numFmtId="164" fontId="6" fillId="0" borderId="28" xfId="52" applyNumberFormat="1" applyFont="1" applyFill="1" applyBorder="1" applyAlignment="1">
      <alignment horizontal="center"/>
      <protection/>
    </xf>
    <xf numFmtId="165" fontId="6" fillId="0" borderId="29" xfId="52" applyNumberFormat="1" applyFont="1" applyFill="1" applyBorder="1" applyAlignment="1">
      <alignment horizontal="center"/>
      <protection/>
    </xf>
    <xf numFmtId="0" fontId="6" fillId="0" borderId="26" xfId="52" applyFont="1" applyBorder="1" applyAlignment="1">
      <alignment horizontal="center"/>
      <protection/>
    </xf>
    <xf numFmtId="0" fontId="6" fillId="0" borderId="27" xfId="52" applyFont="1" applyBorder="1">
      <alignment/>
      <protection/>
    </xf>
    <xf numFmtId="2" fontId="6" fillId="33" borderId="20" xfId="52" applyNumberFormat="1" applyFont="1" applyFill="1" applyBorder="1" applyAlignment="1">
      <alignment horizontal="center"/>
      <protection/>
    </xf>
    <xf numFmtId="165" fontId="6" fillId="33" borderId="21" xfId="52" applyNumberFormat="1" applyFont="1" applyFill="1" applyBorder="1" applyAlignment="1">
      <alignment horizontal="center"/>
      <protection/>
    </xf>
    <xf numFmtId="164" fontId="6" fillId="0" borderId="27" xfId="52" applyNumberFormat="1" applyFont="1" applyBorder="1">
      <alignment/>
      <protection/>
    </xf>
    <xf numFmtId="0" fontId="6" fillId="0" borderId="30" xfId="52" applyFont="1" applyBorder="1" applyAlignment="1">
      <alignment horizontal="left" vertical="center"/>
      <protection/>
    </xf>
    <xf numFmtId="0" fontId="6" fillId="0" borderId="30" xfId="52" applyFont="1" applyBorder="1" applyAlignment="1">
      <alignment horizontal="center"/>
      <protection/>
    </xf>
    <xf numFmtId="0" fontId="6" fillId="0" borderId="31" xfId="52" applyFont="1" applyBorder="1" applyAlignment="1">
      <alignment horizontal="center"/>
      <protection/>
    </xf>
    <xf numFmtId="0" fontId="6" fillId="0" borderId="32" xfId="52" applyFont="1" applyBorder="1">
      <alignment/>
      <protection/>
    </xf>
    <xf numFmtId="164" fontId="6" fillId="33" borderId="30" xfId="52" applyNumberFormat="1" applyFont="1" applyFill="1" applyBorder="1" applyAlignment="1">
      <alignment horizontal="center"/>
      <protection/>
    </xf>
    <xf numFmtId="165" fontId="6" fillId="33" borderId="33" xfId="52" applyNumberFormat="1" applyFont="1" applyFill="1" applyBorder="1" applyAlignment="1">
      <alignment horizontal="center"/>
      <protection/>
    </xf>
    <xf numFmtId="0" fontId="5" fillId="33" borderId="34" xfId="52" applyFont="1" applyFill="1" applyBorder="1">
      <alignment/>
      <protection/>
    </xf>
    <xf numFmtId="0" fontId="5" fillId="0" borderId="34" xfId="52" applyFont="1" applyBorder="1" applyAlignment="1">
      <alignment horizontal="center"/>
      <protection/>
    </xf>
    <xf numFmtId="0" fontId="5" fillId="0" borderId="35" xfId="52" applyFont="1" applyBorder="1" applyAlignment="1">
      <alignment horizontal="center"/>
      <protection/>
    </xf>
    <xf numFmtId="0" fontId="5" fillId="0" borderId="36" xfId="52" applyFont="1" applyBorder="1">
      <alignment/>
      <protection/>
    </xf>
    <xf numFmtId="164" fontId="5" fillId="33" borderId="34" xfId="52" applyNumberFormat="1" applyFont="1" applyFill="1" applyBorder="1" applyAlignment="1">
      <alignment horizontal="center"/>
      <protection/>
    </xf>
    <xf numFmtId="165" fontId="5" fillId="33" borderId="37" xfId="52" applyNumberFormat="1" applyFont="1" applyFill="1" applyBorder="1" applyAlignment="1">
      <alignment horizontal="center"/>
      <protection/>
    </xf>
    <xf numFmtId="164" fontId="6" fillId="33" borderId="28" xfId="52" applyNumberFormat="1" applyFont="1" applyFill="1" applyBorder="1" applyAlignment="1">
      <alignment horizontal="center"/>
      <protection/>
    </xf>
    <xf numFmtId="165" fontId="6" fillId="33" borderId="29" xfId="52" applyNumberFormat="1" applyFont="1" applyFill="1" applyBorder="1" applyAlignment="1">
      <alignment horizontal="center"/>
      <protection/>
    </xf>
    <xf numFmtId="0" fontId="6" fillId="0" borderId="22" xfId="52" applyFont="1" applyBorder="1" applyAlignment="1">
      <alignment horizontal="left" vertical="center"/>
      <protection/>
    </xf>
    <xf numFmtId="0" fontId="6" fillId="0" borderId="22" xfId="52" applyFont="1" applyBorder="1" applyAlignment="1">
      <alignment horizontal="center"/>
      <protection/>
    </xf>
    <xf numFmtId="0" fontId="6" fillId="0" borderId="23" xfId="52" applyFont="1" applyBorder="1" applyAlignment="1">
      <alignment horizontal="center"/>
      <protection/>
    </xf>
    <xf numFmtId="0" fontId="6" fillId="0" borderId="24" xfId="52" applyFont="1" applyBorder="1">
      <alignment/>
      <protection/>
    </xf>
    <xf numFmtId="165" fontId="6" fillId="33" borderId="25" xfId="52" applyNumberFormat="1" applyFont="1" applyFill="1" applyBorder="1" applyAlignment="1">
      <alignment horizontal="center"/>
      <protection/>
    </xf>
    <xf numFmtId="0" fontId="6" fillId="0" borderId="38" xfId="52" applyFont="1" applyBorder="1" applyAlignment="1">
      <alignment horizontal="center"/>
      <protection/>
    </xf>
    <xf numFmtId="0" fontId="6" fillId="0" borderId="38" xfId="52" applyFont="1" applyBorder="1">
      <alignment/>
      <protection/>
    </xf>
    <xf numFmtId="164" fontId="6" fillId="33" borderId="38" xfId="52" applyNumberFormat="1" applyFont="1" applyFill="1" applyBorder="1" applyAlignment="1">
      <alignment horizontal="center"/>
      <protection/>
    </xf>
    <xf numFmtId="165" fontId="6" fillId="33" borderId="39" xfId="52" applyNumberFormat="1" applyFont="1" applyFill="1" applyBorder="1" applyAlignment="1">
      <alignment horizontal="center"/>
      <protection/>
    </xf>
    <xf numFmtId="164" fontId="6" fillId="0" borderId="14" xfId="52" applyNumberFormat="1" applyFont="1" applyBorder="1">
      <alignment/>
      <protection/>
    </xf>
    <xf numFmtId="165" fontId="5" fillId="33" borderId="15" xfId="52" applyNumberFormat="1" applyFont="1" applyFill="1" applyBorder="1" applyAlignment="1">
      <alignment horizontal="center"/>
      <protection/>
    </xf>
    <xf numFmtId="0" fontId="6" fillId="0" borderId="34" xfId="52" applyFont="1" applyBorder="1" applyAlignment="1">
      <alignment horizontal="left" vertical="center"/>
      <protection/>
    </xf>
    <xf numFmtId="0" fontId="5" fillId="0" borderId="34" xfId="52" applyFont="1" applyBorder="1" applyAlignment="1">
      <alignment horizontal="center" wrapText="1"/>
      <protection/>
    </xf>
    <xf numFmtId="0" fontId="6" fillId="0" borderId="35" xfId="52" applyFont="1" applyBorder="1" applyAlignment="1">
      <alignment horizontal="center"/>
      <protection/>
    </xf>
    <xf numFmtId="164" fontId="6" fillId="0" borderId="36" xfId="52" applyNumberFormat="1" applyFont="1" applyBorder="1">
      <alignment/>
      <protection/>
    </xf>
    <xf numFmtId="164" fontId="6" fillId="33" borderId="34" xfId="52" applyNumberFormat="1" applyFont="1" applyFill="1" applyBorder="1" applyAlignment="1">
      <alignment horizontal="center"/>
      <protection/>
    </xf>
    <xf numFmtId="165" fontId="6" fillId="33" borderId="37" xfId="52" applyNumberFormat="1" applyFont="1" applyFill="1" applyBorder="1" applyAlignment="1">
      <alignment horizontal="center"/>
      <protection/>
    </xf>
    <xf numFmtId="0" fontId="5" fillId="0" borderId="28" xfId="52" applyFont="1" applyBorder="1" applyAlignment="1">
      <alignment horizontal="center" wrapText="1"/>
      <protection/>
    </xf>
    <xf numFmtId="164" fontId="6" fillId="0" borderId="11" xfId="52" applyNumberFormat="1" applyFont="1" applyBorder="1">
      <alignment/>
      <protection/>
    </xf>
    <xf numFmtId="49" fontId="6" fillId="0" borderId="20" xfId="52" applyNumberFormat="1" applyFont="1" applyBorder="1" applyAlignment="1">
      <alignment horizontal="center"/>
      <protection/>
    </xf>
    <xf numFmtId="2" fontId="6" fillId="0" borderId="27" xfId="52" applyNumberFormat="1" applyFont="1" applyBorder="1">
      <alignment/>
      <protection/>
    </xf>
    <xf numFmtId="164" fontId="6" fillId="35" borderId="20" xfId="52" applyNumberFormat="1" applyFont="1" applyFill="1" applyBorder="1" applyAlignment="1">
      <alignment horizontal="center"/>
      <protection/>
    </xf>
    <xf numFmtId="165" fontId="6" fillId="35" borderId="21" xfId="52" applyNumberFormat="1" applyFont="1" applyFill="1" applyBorder="1" applyAlignment="1">
      <alignment horizontal="center"/>
      <protection/>
    </xf>
    <xf numFmtId="0" fontId="6" fillId="0" borderId="20" xfId="52" applyFont="1" applyBorder="1" applyAlignment="1">
      <alignment horizontal="left"/>
      <protection/>
    </xf>
    <xf numFmtId="49" fontId="6" fillId="0" borderId="30" xfId="52" applyNumberFormat="1" applyFont="1" applyBorder="1" applyAlignment="1">
      <alignment horizontal="center"/>
      <protection/>
    </xf>
    <xf numFmtId="0" fontId="5" fillId="0" borderId="31" xfId="52" applyFont="1" applyBorder="1">
      <alignment/>
      <protection/>
    </xf>
    <xf numFmtId="0" fontId="5" fillId="0" borderId="32" xfId="52" applyFont="1" applyBorder="1">
      <alignment/>
      <protection/>
    </xf>
    <xf numFmtId="164" fontId="6" fillId="33" borderId="30" xfId="52" applyNumberFormat="1" applyFont="1" applyFill="1" applyBorder="1" applyAlignment="1">
      <alignment horizontal="center" vertical="center"/>
      <protection/>
    </xf>
    <xf numFmtId="0" fontId="7" fillId="0" borderId="40" xfId="52" applyFont="1" applyFill="1" applyBorder="1" applyAlignment="1">
      <alignment horizontal="right"/>
      <protection/>
    </xf>
    <xf numFmtId="0" fontId="7" fillId="0" borderId="40" xfId="52" applyFont="1" applyBorder="1" applyAlignment="1">
      <alignment horizontal="center"/>
      <protection/>
    </xf>
    <xf numFmtId="164" fontId="7" fillId="0" borderId="40" xfId="52" applyNumberFormat="1" applyFont="1" applyBorder="1">
      <alignment/>
      <protection/>
    </xf>
    <xf numFmtId="164" fontId="7" fillId="0" borderId="0" xfId="52" applyNumberFormat="1" applyFont="1">
      <alignment/>
      <protection/>
    </xf>
    <xf numFmtId="0" fontId="8" fillId="0" borderId="0" xfId="52" applyFont="1">
      <alignment/>
      <protection/>
    </xf>
    <xf numFmtId="0" fontId="3" fillId="0" borderId="0" xfId="52" applyAlignment="1">
      <alignment horizontal="center"/>
      <protection/>
    </xf>
    <xf numFmtId="0" fontId="9" fillId="0" borderId="41" xfId="52" applyFont="1" applyBorder="1" applyAlignment="1">
      <alignment wrapText="1"/>
      <protection/>
    </xf>
    <xf numFmtId="0" fontId="3" fillId="0" borderId="41" xfId="52" applyBorder="1" applyAlignment="1">
      <alignment horizontal="center"/>
      <protection/>
    </xf>
    <xf numFmtId="0" fontId="3" fillId="0" borderId="41" xfId="52" applyBorder="1">
      <alignment/>
      <protection/>
    </xf>
    <xf numFmtId="0" fontId="3" fillId="0" borderId="41" xfId="52" applyBorder="1" applyAlignment="1">
      <alignment horizontal="right"/>
      <protection/>
    </xf>
    <xf numFmtId="164" fontId="3" fillId="0" borderId="41" xfId="52" applyNumberFormat="1" applyBorder="1">
      <alignment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13" fillId="33" borderId="16" xfId="52" applyFont="1" applyFill="1" applyBorder="1" applyAlignment="1">
      <alignment vertical="center" wrapText="1"/>
      <protection/>
    </xf>
    <xf numFmtId="0" fontId="13" fillId="33" borderId="16" xfId="52" applyFont="1" applyFill="1" applyBorder="1" applyAlignment="1">
      <alignment horizontal="center" vertical="center" wrapText="1"/>
      <protection/>
    </xf>
    <xf numFmtId="164" fontId="13" fillId="33" borderId="17" xfId="52" applyNumberFormat="1" applyFont="1" applyFill="1" applyBorder="1" applyAlignment="1">
      <alignment horizontal="center" vertical="center"/>
      <protection/>
    </xf>
    <xf numFmtId="166" fontId="13" fillId="33" borderId="40" xfId="52" applyNumberFormat="1" applyFont="1" applyFill="1" applyBorder="1" applyAlignment="1">
      <alignment horizontal="center" vertical="center"/>
      <protection/>
    </xf>
    <xf numFmtId="0" fontId="13" fillId="33" borderId="22" xfId="52" applyFont="1" applyFill="1" applyBorder="1" applyAlignment="1">
      <alignment vertical="center" wrapText="1"/>
      <protection/>
    </xf>
    <xf numFmtId="0" fontId="13" fillId="0" borderId="22" xfId="52" applyFont="1" applyBorder="1" applyAlignment="1">
      <alignment horizontal="center" vertical="center" wrapText="1"/>
      <protection/>
    </xf>
    <xf numFmtId="164" fontId="13" fillId="33" borderId="23" xfId="52" applyNumberFormat="1" applyFont="1" applyFill="1" applyBorder="1" applyAlignment="1">
      <alignment horizontal="center" vertical="center"/>
      <protection/>
    </xf>
    <xf numFmtId="166" fontId="13" fillId="33" borderId="38" xfId="52" applyNumberFormat="1" applyFont="1" applyFill="1" applyBorder="1" applyAlignment="1">
      <alignment horizontal="center" vertical="center"/>
      <protection/>
    </xf>
    <xf numFmtId="0" fontId="13" fillId="0" borderId="28" xfId="52" applyFont="1" applyFill="1" applyBorder="1" applyAlignment="1">
      <alignment vertical="center" wrapText="1"/>
      <protection/>
    </xf>
    <xf numFmtId="0" fontId="13" fillId="0" borderId="28" xfId="52" applyFont="1" applyBorder="1" applyAlignment="1">
      <alignment horizontal="center" vertical="center" wrapText="1"/>
      <protection/>
    </xf>
    <xf numFmtId="164" fontId="13" fillId="33" borderId="10" xfId="52" applyNumberFormat="1" applyFont="1" applyFill="1" applyBorder="1" applyAlignment="1">
      <alignment horizontal="center" vertical="center"/>
      <protection/>
    </xf>
    <xf numFmtId="166" fontId="13" fillId="33" borderId="42" xfId="52" applyNumberFormat="1" applyFont="1" applyFill="1" applyBorder="1" applyAlignment="1">
      <alignment horizontal="center" vertical="center"/>
      <protection/>
    </xf>
    <xf numFmtId="0" fontId="13" fillId="0" borderId="30" xfId="52" applyFont="1" applyFill="1" applyBorder="1" applyAlignment="1">
      <alignment horizontal="left" vertical="center" wrapText="1"/>
      <protection/>
    </xf>
    <xf numFmtId="0" fontId="13" fillId="0" borderId="30" xfId="52" applyFont="1" applyBorder="1" applyAlignment="1">
      <alignment horizontal="center" vertical="center" wrapText="1"/>
      <protection/>
    </xf>
    <xf numFmtId="164" fontId="13" fillId="33" borderId="31" xfId="52" applyNumberFormat="1" applyFont="1" applyFill="1" applyBorder="1" applyAlignment="1">
      <alignment horizontal="center" vertical="center"/>
      <protection/>
    </xf>
    <xf numFmtId="166" fontId="13" fillId="33" borderId="43" xfId="52" applyNumberFormat="1" applyFont="1" applyFill="1" applyBorder="1" applyAlignment="1">
      <alignment horizontal="center" vertical="center"/>
      <protection/>
    </xf>
    <xf numFmtId="0" fontId="13" fillId="0" borderId="16" xfId="52" applyFont="1" applyFill="1" applyBorder="1" applyAlignment="1">
      <alignment horizontal="left" vertical="center" wrapText="1"/>
      <protection/>
    </xf>
    <xf numFmtId="0" fontId="13" fillId="0" borderId="16" xfId="52" applyFont="1" applyBorder="1" applyAlignment="1">
      <alignment horizontal="center" vertical="center" wrapText="1"/>
      <protection/>
    </xf>
    <xf numFmtId="0" fontId="13" fillId="0" borderId="30" xfId="52" applyFont="1" applyFill="1" applyBorder="1" applyAlignment="1">
      <alignment vertical="center" wrapText="1"/>
      <protection/>
    </xf>
    <xf numFmtId="0" fontId="13" fillId="0" borderId="16" xfId="52" applyFont="1" applyFill="1" applyBorder="1" applyAlignment="1">
      <alignment vertical="center" wrapText="1"/>
      <protection/>
    </xf>
    <xf numFmtId="164" fontId="13" fillId="33" borderId="16" xfId="52" applyNumberFormat="1" applyFont="1" applyFill="1" applyBorder="1" applyAlignment="1">
      <alignment horizontal="center" vertical="center"/>
      <protection/>
    </xf>
    <xf numFmtId="164" fontId="13" fillId="33" borderId="44" xfId="52" applyNumberFormat="1" applyFont="1" applyFill="1" applyBorder="1" applyAlignment="1">
      <alignment horizontal="center" vertical="center"/>
      <protection/>
    </xf>
    <xf numFmtId="0" fontId="13" fillId="0" borderId="20" xfId="52" applyFont="1" applyBorder="1" applyAlignment="1">
      <alignment horizontal="center" vertical="center" wrapText="1"/>
      <protection/>
    </xf>
    <xf numFmtId="164" fontId="56" fillId="33" borderId="45" xfId="52" applyNumberFormat="1" applyFont="1" applyFill="1" applyBorder="1" applyAlignment="1">
      <alignment horizontal="center" vertical="center"/>
      <protection/>
    </xf>
    <xf numFmtId="164" fontId="56" fillId="33" borderId="22" xfId="52" applyNumberFormat="1" applyFont="1" applyFill="1" applyBorder="1" applyAlignment="1">
      <alignment vertical="center"/>
      <protection/>
    </xf>
    <xf numFmtId="164" fontId="13" fillId="33" borderId="20" xfId="52" applyNumberFormat="1" applyFont="1" applyFill="1" applyBorder="1" applyAlignment="1">
      <alignment horizontal="center" vertical="center"/>
      <protection/>
    </xf>
    <xf numFmtId="164" fontId="13" fillId="33" borderId="45" xfId="52" applyNumberFormat="1" applyFont="1" applyFill="1" applyBorder="1" applyAlignment="1">
      <alignment horizontal="center" vertical="center"/>
      <protection/>
    </xf>
    <xf numFmtId="164" fontId="13" fillId="33" borderId="30" xfId="52" applyNumberFormat="1" applyFont="1" applyFill="1" applyBorder="1" applyAlignment="1">
      <alignment horizontal="center" vertical="center"/>
      <protection/>
    </xf>
    <xf numFmtId="164" fontId="13" fillId="33" borderId="46" xfId="52" applyNumberFormat="1" applyFont="1" applyFill="1" applyBorder="1" applyAlignment="1">
      <alignment horizontal="center" vertical="center"/>
      <protection/>
    </xf>
    <xf numFmtId="164" fontId="13" fillId="33" borderId="47" xfId="52" applyNumberFormat="1" applyFont="1" applyFill="1" applyBorder="1" applyAlignment="1">
      <alignment horizontal="center" vertical="center"/>
      <protection/>
    </xf>
    <xf numFmtId="0" fontId="3" fillId="36" borderId="0" xfId="52" applyFont="1" applyFill="1" applyAlignment="1">
      <alignment horizontal="left" vertical="center"/>
      <protection/>
    </xf>
    <xf numFmtId="0" fontId="6" fillId="0" borderId="0" xfId="52" applyFont="1" applyBorder="1">
      <alignment/>
      <protection/>
    </xf>
    <xf numFmtId="0" fontId="6" fillId="36" borderId="0" xfId="52" applyFont="1" applyFill="1" applyBorder="1" applyAlignment="1">
      <alignment horizontal="left" vertical="center" wrapText="1"/>
      <protection/>
    </xf>
    <xf numFmtId="0" fontId="5" fillId="0" borderId="28" xfId="52" applyFont="1" applyBorder="1" applyAlignment="1">
      <alignment horizontal="center" vertical="center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6" fillId="0" borderId="26" xfId="52" applyFont="1" applyBorder="1" applyAlignment="1">
      <alignment horizontal="center" vertical="center" wrapText="1"/>
      <protection/>
    </xf>
    <xf numFmtId="0" fontId="6" fillId="0" borderId="27" xfId="52" applyFont="1" applyBorder="1" applyAlignment="1">
      <alignment horizontal="center" vertical="center" wrapText="1"/>
      <protection/>
    </xf>
    <xf numFmtId="0" fontId="57" fillId="0" borderId="48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3" xfId="0" applyFont="1" applyBorder="1" applyAlignment="1">
      <alignment horizontal="center" wrapText="1"/>
    </xf>
    <xf numFmtId="0" fontId="57" fillId="0" borderId="49" xfId="0" applyFont="1" applyBorder="1" applyAlignment="1">
      <alignment horizontal="center" wrapText="1"/>
    </xf>
    <xf numFmtId="0" fontId="57" fillId="0" borderId="50" xfId="0" applyFont="1" applyBorder="1" applyAlignment="1">
      <alignment horizontal="center" wrapText="1"/>
    </xf>
    <xf numFmtId="0" fontId="58" fillId="0" borderId="44" xfId="0" applyFont="1" applyBorder="1" applyAlignment="1">
      <alignment/>
    </xf>
    <xf numFmtId="0" fontId="58" fillId="0" borderId="16" xfId="0" applyFont="1" applyBorder="1" applyAlignment="1">
      <alignment wrapText="1"/>
    </xf>
    <xf numFmtId="0" fontId="58" fillId="0" borderId="17" xfId="0" applyFont="1" applyBorder="1" applyAlignment="1">
      <alignment horizontal="center"/>
    </xf>
    <xf numFmtId="0" fontId="58" fillId="0" borderId="40" xfId="0" applyFont="1" applyBorder="1" applyAlignment="1">
      <alignment horizontal="center"/>
    </xf>
    <xf numFmtId="164" fontId="58" fillId="0" borderId="51" xfId="0" applyNumberFormat="1" applyFont="1" applyBorder="1" applyAlignment="1">
      <alignment horizontal="center"/>
    </xf>
    <xf numFmtId="0" fontId="58" fillId="0" borderId="45" xfId="0" applyFont="1" applyBorder="1" applyAlignment="1">
      <alignment/>
    </xf>
    <xf numFmtId="0" fontId="58" fillId="0" borderId="20" xfId="0" applyFont="1" applyBorder="1" applyAlignment="1">
      <alignment wrapText="1"/>
    </xf>
    <xf numFmtId="0" fontId="58" fillId="0" borderId="26" xfId="0" applyFont="1" applyBorder="1" applyAlignment="1">
      <alignment horizontal="center"/>
    </xf>
    <xf numFmtId="0" fontId="58" fillId="0" borderId="41" xfId="0" applyFont="1" applyBorder="1" applyAlignment="1">
      <alignment horizontal="center"/>
    </xf>
    <xf numFmtId="164" fontId="58" fillId="0" borderId="52" xfId="0" applyNumberFormat="1" applyFont="1" applyBorder="1" applyAlignment="1">
      <alignment horizontal="center"/>
    </xf>
    <xf numFmtId="0" fontId="58" fillId="0" borderId="20" xfId="0" applyFont="1" applyBorder="1" applyAlignment="1">
      <alignment/>
    </xf>
    <xf numFmtId="0" fontId="58" fillId="0" borderId="53" xfId="0" applyFont="1" applyBorder="1" applyAlignment="1">
      <alignment/>
    </xf>
    <xf numFmtId="0" fontId="58" fillId="0" borderId="22" xfId="0" applyFont="1" applyBorder="1" applyAlignment="1">
      <alignment wrapText="1"/>
    </xf>
    <xf numFmtId="0" fontId="58" fillId="0" borderId="23" xfId="0" applyFont="1" applyBorder="1" applyAlignment="1">
      <alignment horizontal="center"/>
    </xf>
    <xf numFmtId="0" fontId="58" fillId="0" borderId="38" xfId="0" applyFont="1" applyBorder="1" applyAlignment="1">
      <alignment horizontal="center"/>
    </xf>
    <xf numFmtId="164" fontId="58" fillId="0" borderId="39" xfId="0" applyNumberFormat="1" applyFont="1" applyBorder="1" applyAlignment="1">
      <alignment horizontal="center"/>
    </xf>
    <xf numFmtId="0" fontId="57" fillId="0" borderId="48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 horizontal="center"/>
    </xf>
    <xf numFmtId="0" fontId="57" fillId="0" borderId="49" xfId="0" applyFont="1" applyBorder="1" applyAlignment="1">
      <alignment horizontal="center"/>
    </xf>
    <xf numFmtId="164" fontId="57" fillId="0" borderId="50" xfId="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47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left"/>
    </xf>
    <xf numFmtId="0" fontId="61" fillId="0" borderId="12" xfId="0" applyFont="1" applyBorder="1" applyAlignment="1">
      <alignment horizontal="center" vertical="center"/>
    </xf>
    <xf numFmtId="0" fontId="62" fillId="0" borderId="16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left" vertical="center"/>
    </xf>
    <xf numFmtId="0" fontId="62" fillId="0" borderId="22" xfId="0" applyFont="1" applyBorder="1" applyAlignment="1">
      <alignment horizontal="left" vertical="center"/>
    </xf>
    <xf numFmtId="0" fontId="57" fillId="0" borderId="0" xfId="0" applyFont="1" applyAlignment="1">
      <alignment horizontal="right"/>
    </xf>
    <xf numFmtId="0" fontId="3" fillId="36" borderId="0" xfId="52" applyFont="1" applyFill="1" applyAlignment="1">
      <alignment horizontal="left" vertical="center"/>
      <protection/>
    </xf>
    <xf numFmtId="0" fontId="11" fillId="0" borderId="12" xfId="0" applyFont="1" applyFill="1" applyBorder="1" applyAlignment="1">
      <alignment horizontal="center" vertical="center" wrapText="1"/>
    </xf>
    <xf numFmtId="166" fontId="63" fillId="0" borderId="34" xfId="0" applyNumberFormat="1" applyFont="1" applyBorder="1" applyAlignment="1">
      <alignment horizontal="center"/>
    </xf>
    <xf numFmtId="166" fontId="63" fillId="33" borderId="34" xfId="0" applyNumberFormat="1" applyFont="1" applyFill="1" applyBorder="1" applyAlignment="1">
      <alignment horizontal="center"/>
    </xf>
    <xf numFmtId="164" fontId="64" fillId="0" borderId="12" xfId="0" applyNumberFormat="1" applyFont="1" applyBorder="1" applyAlignment="1">
      <alignment horizontal="right"/>
    </xf>
    <xf numFmtId="164" fontId="64" fillId="33" borderId="12" xfId="0" applyNumberFormat="1" applyFont="1" applyFill="1" applyBorder="1" applyAlignment="1">
      <alignment horizontal="right"/>
    </xf>
    <xf numFmtId="0" fontId="62" fillId="0" borderId="0" xfId="0" applyFont="1" applyBorder="1" applyAlignment="1">
      <alignment horizontal="left" vertical="center" wrapText="1"/>
    </xf>
    <xf numFmtId="0" fontId="62" fillId="33" borderId="20" xfId="0" applyFont="1" applyFill="1" applyBorder="1" applyAlignment="1">
      <alignment horizontal="left" vertical="center" wrapText="1"/>
    </xf>
    <xf numFmtId="0" fontId="61" fillId="0" borderId="48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/>
    </xf>
    <xf numFmtId="0" fontId="62" fillId="0" borderId="53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54" xfId="0" applyFont="1" applyBorder="1" applyAlignment="1">
      <alignment horizontal="center" vertical="center" wrapText="1"/>
    </xf>
    <xf numFmtId="166" fontId="62" fillId="0" borderId="55" xfId="0" applyNumberFormat="1" applyFont="1" applyBorder="1" applyAlignment="1">
      <alignment horizontal="center" vertical="center"/>
    </xf>
    <xf numFmtId="166" fontId="65" fillId="0" borderId="55" xfId="0" applyNumberFormat="1" applyFont="1" applyBorder="1" applyAlignment="1">
      <alignment horizontal="center" vertical="center"/>
    </xf>
    <xf numFmtId="166" fontId="62" fillId="0" borderId="56" xfId="0" applyNumberFormat="1" applyFont="1" applyBorder="1" applyAlignment="1">
      <alignment horizontal="center" vertical="center"/>
    </xf>
    <xf numFmtId="166" fontId="61" fillId="0" borderId="54" xfId="0" applyNumberFormat="1" applyFont="1" applyBorder="1" applyAlignment="1">
      <alignment horizontal="center" vertical="center"/>
    </xf>
    <xf numFmtId="166" fontId="62" fillId="0" borderId="57" xfId="0" applyNumberFormat="1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 wrapText="1"/>
    </xf>
    <xf numFmtId="166" fontId="62" fillId="0" borderId="21" xfId="0" applyNumberFormat="1" applyFont="1" applyBorder="1" applyAlignment="1">
      <alignment horizontal="center" vertical="center"/>
    </xf>
    <xf numFmtId="166" fontId="65" fillId="0" borderId="21" xfId="0" applyNumberFormat="1" applyFont="1" applyBorder="1" applyAlignment="1">
      <alignment horizontal="center" vertical="center"/>
    </xf>
    <xf numFmtId="166" fontId="62" fillId="0" borderId="25" xfId="0" applyNumberFormat="1" applyFont="1" applyBorder="1" applyAlignment="1">
      <alignment horizontal="center" vertical="center"/>
    </xf>
    <xf numFmtId="166" fontId="61" fillId="0" borderId="15" xfId="0" applyNumberFormat="1" applyFont="1" applyBorder="1" applyAlignment="1">
      <alignment horizontal="center" vertical="center"/>
    </xf>
    <xf numFmtId="166" fontId="62" fillId="0" borderId="19" xfId="0" applyNumberFormat="1" applyFont="1" applyBorder="1" applyAlignment="1">
      <alignment horizontal="center" vertical="center"/>
    </xf>
    <xf numFmtId="166" fontId="62" fillId="0" borderId="20" xfId="0" applyNumberFormat="1" applyFont="1" applyBorder="1" applyAlignment="1">
      <alignment horizontal="center" vertical="center"/>
    </xf>
    <xf numFmtId="166" fontId="65" fillId="33" borderId="20" xfId="0" applyNumberFormat="1" applyFont="1" applyFill="1" applyBorder="1" applyAlignment="1">
      <alignment horizontal="center" vertical="center"/>
    </xf>
    <xf numFmtId="166" fontId="62" fillId="0" borderId="22" xfId="0" applyNumberFormat="1" applyFont="1" applyBorder="1" applyAlignment="1">
      <alignment horizontal="center" vertical="center"/>
    </xf>
    <xf numFmtId="166" fontId="61" fillId="0" borderId="12" xfId="0" applyNumberFormat="1" applyFont="1" applyBorder="1" applyAlignment="1">
      <alignment horizontal="center" vertical="center"/>
    </xf>
    <xf numFmtId="166" fontId="62" fillId="0" borderId="16" xfId="0" applyNumberFormat="1" applyFont="1" applyBorder="1" applyAlignment="1">
      <alignment horizontal="center" vertical="center"/>
    </xf>
    <xf numFmtId="0" fontId="62" fillId="0" borderId="44" xfId="0" applyFont="1" applyBorder="1" applyAlignment="1">
      <alignment horizontal="center" vertical="center"/>
    </xf>
    <xf numFmtId="166" fontId="61" fillId="0" borderId="54" xfId="0" applyNumberFormat="1" applyFont="1" applyBorder="1" applyAlignment="1">
      <alignment horizontal="center" vertical="center" wrapText="1"/>
    </xf>
    <xf numFmtId="166" fontId="61" fillId="0" borderId="12" xfId="0" applyNumberFormat="1" applyFont="1" applyBorder="1" applyAlignment="1">
      <alignment horizontal="center" vertical="center" wrapText="1"/>
    </xf>
    <xf numFmtId="164" fontId="61" fillId="0" borderId="15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/>
    </xf>
    <xf numFmtId="0" fontId="11" fillId="0" borderId="54" xfId="0" applyFont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63" fillId="0" borderId="34" xfId="0" applyFont="1" applyBorder="1" applyAlignment="1">
      <alignment horizontal="center"/>
    </xf>
    <xf numFmtId="166" fontId="63" fillId="0" borderId="0" xfId="0" applyNumberFormat="1" applyFont="1" applyBorder="1" applyAlignment="1">
      <alignment horizontal="center"/>
    </xf>
    <xf numFmtId="166" fontId="63" fillId="33" borderId="0" xfId="0" applyNumberFormat="1" applyFont="1" applyFill="1" applyBorder="1" applyAlignment="1">
      <alignment horizontal="center"/>
    </xf>
    <xf numFmtId="0" fontId="64" fillId="0" borderId="12" xfId="0" applyFont="1" applyBorder="1" applyAlignment="1">
      <alignment horizontal="right"/>
    </xf>
    <xf numFmtId="164" fontId="64" fillId="0" borderId="54" xfId="0" applyNumberFormat="1" applyFont="1" applyBorder="1" applyAlignment="1">
      <alignment horizontal="right"/>
    </xf>
    <xf numFmtId="164" fontId="64" fillId="33" borderId="54" xfId="0" applyNumberFormat="1" applyFont="1" applyFill="1" applyBorder="1" applyAlignment="1">
      <alignment horizontal="right"/>
    </xf>
    <xf numFmtId="0" fontId="58" fillId="0" borderId="34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58" fillId="0" borderId="34" xfId="0" applyFont="1" applyBorder="1" applyAlignment="1">
      <alignment horizontal="center"/>
    </xf>
    <xf numFmtId="0" fontId="58" fillId="33" borderId="34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63" fillId="0" borderId="28" xfId="0" applyFont="1" applyBorder="1" applyAlignment="1">
      <alignment horizontal="center" vertical="center"/>
    </xf>
    <xf numFmtId="166" fontId="57" fillId="0" borderId="58" xfId="0" applyNumberFormat="1" applyFont="1" applyBorder="1" applyAlignment="1">
      <alignment horizontal="center"/>
    </xf>
    <xf numFmtId="166" fontId="63" fillId="0" borderId="28" xfId="0" applyNumberFormat="1" applyFont="1" applyBorder="1" applyAlignment="1">
      <alignment horizontal="center"/>
    </xf>
    <xf numFmtId="166" fontId="63" fillId="33" borderId="28" xfId="0" applyNumberFormat="1" applyFont="1" applyFill="1" applyBorder="1" applyAlignment="1">
      <alignment horizontal="center"/>
    </xf>
    <xf numFmtId="166" fontId="63" fillId="33" borderId="58" xfId="0" applyNumberFormat="1" applyFont="1" applyFill="1" applyBorder="1" applyAlignment="1">
      <alignment horizontal="center"/>
    </xf>
    <xf numFmtId="0" fontId="64" fillId="0" borderId="30" xfId="0" applyFont="1" applyBorder="1" applyAlignment="1">
      <alignment horizontal="right"/>
    </xf>
    <xf numFmtId="0" fontId="58" fillId="0" borderId="59" xfId="0" applyFont="1" applyBorder="1" applyAlignment="1">
      <alignment horizontal="center"/>
    </xf>
    <xf numFmtId="164" fontId="64" fillId="0" borderId="30" xfId="0" applyNumberFormat="1" applyFont="1" applyBorder="1" applyAlignment="1">
      <alignment horizontal="right"/>
    </xf>
    <xf numFmtId="0" fontId="58" fillId="33" borderId="30" xfId="0" applyFont="1" applyFill="1" applyBorder="1" applyAlignment="1">
      <alignment horizontal="center"/>
    </xf>
    <xf numFmtId="164" fontId="64" fillId="33" borderId="30" xfId="0" applyNumberFormat="1" applyFont="1" applyFill="1" applyBorder="1" applyAlignment="1">
      <alignment horizontal="right"/>
    </xf>
    <xf numFmtId="164" fontId="58" fillId="33" borderId="59" xfId="0" applyNumberFormat="1" applyFont="1" applyFill="1" applyBorder="1" applyAlignment="1">
      <alignment horizontal="center"/>
    </xf>
    <xf numFmtId="166" fontId="62" fillId="0" borderId="0" xfId="0" applyNumberFormat="1" applyFont="1" applyBorder="1" applyAlignment="1">
      <alignment horizontal="center" vertical="center"/>
    </xf>
    <xf numFmtId="166" fontId="62" fillId="0" borderId="34" xfId="0" applyNumberFormat="1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/>
    </xf>
    <xf numFmtId="166" fontId="62" fillId="0" borderId="30" xfId="0" applyNumberFormat="1" applyFont="1" applyBorder="1" applyAlignment="1">
      <alignment horizontal="center" vertical="center"/>
    </xf>
    <xf numFmtId="0" fontId="62" fillId="33" borderId="16" xfId="0" applyFont="1" applyFill="1" applyBorder="1" applyAlignment="1">
      <alignment horizontal="left" vertical="center" wrapText="1"/>
    </xf>
    <xf numFmtId="0" fontId="57" fillId="0" borderId="60" xfId="0" applyFont="1" applyBorder="1" applyAlignment="1">
      <alignment/>
    </xf>
    <xf numFmtId="0" fontId="57" fillId="0" borderId="34" xfId="0" applyFont="1" applyFill="1" applyBorder="1" applyAlignment="1">
      <alignment horizontal="left" vertical="center" wrapText="1"/>
    </xf>
    <xf numFmtId="166" fontId="61" fillId="0" borderId="0" xfId="0" applyNumberFormat="1" applyFont="1" applyBorder="1" applyAlignment="1">
      <alignment horizontal="center" vertical="center"/>
    </xf>
    <xf numFmtId="166" fontId="61" fillId="0" borderId="34" xfId="0" applyNumberFormat="1" applyFont="1" applyBorder="1" applyAlignment="1">
      <alignment horizontal="center" vertical="center"/>
    </xf>
    <xf numFmtId="166" fontId="61" fillId="0" borderId="37" xfId="0" applyNumberFormat="1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5" fillId="0" borderId="22" xfId="0" applyFont="1" applyBorder="1" applyAlignment="1">
      <alignment horizontal="left" vertical="center" wrapText="1"/>
    </xf>
    <xf numFmtId="166" fontId="65" fillId="0" borderId="56" xfId="0" applyNumberFormat="1" applyFont="1" applyBorder="1" applyAlignment="1">
      <alignment horizontal="center" vertical="center"/>
    </xf>
    <xf numFmtId="166" fontId="65" fillId="33" borderId="22" xfId="0" applyNumberFormat="1" applyFont="1" applyFill="1" applyBorder="1" applyAlignment="1">
      <alignment horizontal="center" vertical="center"/>
    </xf>
    <xf numFmtId="166" fontId="65" fillId="0" borderId="25" xfId="0" applyNumberFormat="1" applyFont="1" applyBorder="1" applyAlignment="1">
      <alignment horizontal="center" vertical="center"/>
    </xf>
    <xf numFmtId="0" fontId="61" fillId="0" borderId="61" xfId="0" applyFont="1" applyBorder="1" applyAlignment="1">
      <alignment horizontal="center" vertical="center"/>
    </xf>
    <xf numFmtId="0" fontId="62" fillId="0" borderId="47" xfId="0" applyFont="1" applyBorder="1" applyAlignment="1">
      <alignment horizontal="left" vertical="center" wrapText="1"/>
    </xf>
    <xf numFmtId="166" fontId="62" fillId="0" borderId="62" xfId="0" applyNumberFormat="1" applyFont="1" applyBorder="1" applyAlignment="1">
      <alignment horizontal="center" vertical="center"/>
    </xf>
    <xf numFmtId="166" fontId="62" fillId="0" borderId="47" xfId="0" applyNumberFormat="1" applyFont="1" applyBorder="1" applyAlignment="1">
      <alignment horizontal="center" vertical="center"/>
    </xf>
    <xf numFmtId="166" fontId="62" fillId="0" borderId="63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horizontal="left" vertical="center" wrapText="1"/>
    </xf>
    <xf numFmtId="166" fontId="62" fillId="0" borderId="54" xfId="0" applyNumberFormat="1" applyFont="1" applyBorder="1" applyAlignment="1">
      <alignment horizontal="center" vertical="center"/>
    </xf>
    <xf numFmtId="166" fontId="62" fillId="33" borderId="12" xfId="0" applyNumberFormat="1" applyFont="1" applyFill="1" applyBorder="1" applyAlignment="1">
      <alignment horizontal="center" vertical="center"/>
    </xf>
    <xf numFmtId="166" fontId="62" fillId="0" borderId="15" xfId="0" applyNumberFormat="1" applyFont="1" applyBorder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7" fillId="36" borderId="0" xfId="52" applyFont="1" applyFill="1" applyBorder="1" applyAlignment="1">
      <alignment horizontal="left" vertical="center" wrapText="1"/>
      <protection/>
    </xf>
    <xf numFmtId="0" fontId="3" fillId="36" borderId="0" xfId="52" applyFont="1" applyFill="1" applyAlignment="1">
      <alignment horizontal="left" vertical="center"/>
      <protection/>
    </xf>
    <xf numFmtId="0" fontId="10" fillId="0" borderId="0" xfId="52" applyFont="1" applyBorder="1" applyAlignment="1">
      <alignment horizontal="center" vertical="center" wrapText="1"/>
      <protection/>
    </xf>
    <xf numFmtId="0" fontId="11" fillId="0" borderId="28" xfId="52" applyFont="1" applyBorder="1" applyAlignment="1">
      <alignment horizontal="center" vertical="center" wrapText="1"/>
      <protection/>
    </xf>
    <xf numFmtId="0" fontId="11" fillId="0" borderId="20" xfId="52" applyFont="1" applyBorder="1" applyAlignment="1">
      <alignment horizontal="center" vertical="center" wrapText="1"/>
      <protection/>
    </xf>
    <xf numFmtId="0" fontId="11" fillId="0" borderId="30" xfId="52" applyFont="1" applyBorder="1" applyAlignment="1">
      <alignment horizontal="center" vertical="center" wrapText="1"/>
      <protection/>
    </xf>
    <xf numFmtId="0" fontId="12" fillId="0" borderId="42" xfId="52" applyFont="1" applyBorder="1" applyAlignment="1">
      <alignment horizontal="center" vertical="center" wrapText="1"/>
      <protection/>
    </xf>
    <xf numFmtId="164" fontId="11" fillId="33" borderId="26" xfId="52" applyNumberFormat="1" applyFont="1" applyFill="1" applyBorder="1" applyAlignment="1">
      <alignment horizontal="center" vertical="center" wrapText="1"/>
      <protection/>
    </xf>
    <xf numFmtId="164" fontId="14" fillId="33" borderId="26" xfId="52" applyNumberFormat="1" applyFont="1" applyFill="1" applyBorder="1" applyAlignment="1">
      <alignment horizontal="center" vertical="center"/>
      <protection/>
    </xf>
    <xf numFmtId="164" fontId="14" fillId="33" borderId="31" xfId="52" applyNumberFormat="1" applyFont="1" applyFill="1" applyBorder="1" applyAlignment="1">
      <alignment horizontal="center" vertical="center"/>
      <protection/>
    </xf>
    <xf numFmtId="164" fontId="11" fillId="33" borderId="41" xfId="52" applyNumberFormat="1" applyFont="1" applyFill="1" applyBorder="1" applyAlignment="1">
      <alignment horizontal="center" vertical="center" wrapText="1"/>
      <protection/>
    </xf>
    <xf numFmtId="164" fontId="14" fillId="33" borderId="41" xfId="52" applyNumberFormat="1" applyFont="1" applyFill="1" applyBorder="1" applyAlignment="1">
      <alignment horizontal="center" vertical="center"/>
      <protection/>
    </xf>
    <xf numFmtId="164" fontId="14" fillId="33" borderId="43" xfId="52" applyNumberFormat="1" applyFont="1" applyFill="1" applyBorder="1" applyAlignment="1">
      <alignment horizontal="center" vertical="center"/>
      <protection/>
    </xf>
    <xf numFmtId="0" fontId="13" fillId="0" borderId="20" xfId="52" applyFont="1" applyFill="1" applyBorder="1" applyAlignment="1">
      <alignment horizontal="center" vertical="center" wrapText="1"/>
      <protection/>
    </xf>
    <xf numFmtId="0" fontId="13" fillId="0" borderId="30" xfId="52" applyFont="1" applyFill="1" applyBorder="1" applyAlignment="1">
      <alignment horizontal="center" vertical="center" wrapText="1"/>
      <protection/>
    </xf>
    <xf numFmtId="0" fontId="7" fillId="0" borderId="0" xfId="52" applyFont="1" applyBorder="1" applyAlignment="1">
      <alignment horizontal="left" wrapText="1"/>
      <protection/>
    </xf>
    <xf numFmtId="0" fontId="7" fillId="0" borderId="0" xfId="52" applyFont="1" applyBorder="1" applyAlignment="1">
      <alignment/>
      <protection/>
    </xf>
    <xf numFmtId="0" fontId="7" fillId="0" borderId="0" xfId="52" applyFont="1" applyAlignment="1">
      <alignment/>
      <protection/>
    </xf>
    <xf numFmtId="0" fontId="4" fillId="0" borderId="0" xfId="52" applyFont="1" applyBorder="1" applyAlignment="1">
      <alignment horizontal="center" wrapText="1"/>
      <protection/>
    </xf>
    <xf numFmtId="0" fontId="4" fillId="0" borderId="0" xfId="52" applyFont="1" applyBorder="1" applyAlignment="1">
      <alignment horizontal="center"/>
      <protection/>
    </xf>
    <xf numFmtId="0" fontId="5" fillId="0" borderId="28" xfId="52" applyFont="1" applyBorder="1" applyAlignment="1">
      <alignment horizontal="center" vertical="center"/>
      <protection/>
    </xf>
    <xf numFmtId="0" fontId="5" fillId="0" borderId="20" xfId="52" applyFont="1" applyBorder="1" applyAlignment="1">
      <alignment vertical="center"/>
      <protection/>
    </xf>
    <xf numFmtId="0" fontId="5" fillId="0" borderId="30" xfId="52" applyFont="1" applyBorder="1" applyAlignment="1">
      <alignment vertical="center"/>
      <protection/>
    </xf>
    <xf numFmtId="0" fontId="5" fillId="0" borderId="28" xfId="52" applyFont="1" applyBorder="1" applyAlignment="1">
      <alignment horizontal="center" vertical="center" wrapText="1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5" fillId="0" borderId="30" xfId="52" applyFont="1" applyBorder="1" applyAlignment="1">
      <alignment horizontal="center" vertical="center" wrapText="1"/>
      <protection/>
    </xf>
    <xf numFmtId="0" fontId="5" fillId="0" borderId="28" xfId="52" applyFont="1" applyFill="1" applyBorder="1" applyAlignment="1">
      <alignment horizontal="center" wrapText="1"/>
      <protection/>
    </xf>
    <xf numFmtId="0" fontId="5" fillId="0" borderId="20" xfId="52" applyFont="1" applyFill="1" applyBorder="1" applyAlignment="1">
      <alignment horizontal="center" wrapText="1"/>
      <protection/>
    </xf>
    <xf numFmtId="0" fontId="5" fillId="0" borderId="30" xfId="52" applyFont="1" applyFill="1" applyBorder="1" applyAlignment="1">
      <alignment horizontal="center" wrapText="1"/>
      <protection/>
    </xf>
    <xf numFmtId="0" fontId="5" fillId="0" borderId="64" xfId="52" applyFont="1" applyFill="1" applyBorder="1" applyAlignment="1">
      <alignment horizontal="center" vertical="center" wrapText="1"/>
      <protection/>
    </xf>
    <xf numFmtId="0" fontId="5" fillId="0" borderId="34" xfId="52" applyFont="1" applyFill="1" applyBorder="1" applyAlignment="1">
      <alignment horizontal="center" vertical="center" wrapText="1"/>
      <protection/>
    </xf>
    <xf numFmtId="0" fontId="5" fillId="0" borderId="47" xfId="52" applyFont="1" applyFill="1" applyBorder="1" applyAlignment="1">
      <alignment horizontal="center" vertical="center" wrapText="1"/>
      <protection/>
    </xf>
    <xf numFmtId="0" fontId="6" fillId="0" borderId="26" xfId="52" applyFont="1" applyBorder="1" applyAlignment="1">
      <alignment horizontal="center" vertical="center" wrapText="1"/>
      <protection/>
    </xf>
    <xf numFmtId="0" fontId="6" fillId="0" borderId="31" xfId="52" applyFont="1" applyBorder="1" applyAlignment="1">
      <alignment horizontal="center" vertical="center" wrapText="1"/>
      <protection/>
    </xf>
    <xf numFmtId="0" fontId="6" fillId="0" borderId="27" xfId="52" applyFont="1" applyBorder="1" applyAlignment="1">
      <alignment horizontal="center" vertical="center" wrapText="1"/>
      <protection/>
    </xf>
    <xf numFmtId="0" fontId="6" fillId="0" borderId="32" xfId="52" applyFont="1" applyBorder="1" applyAlignment="1">
      <alignment horizontal="center" vertical="center" wrapText="1"/>
      <protection/>
    </xf>
    <xf numFmtId="0" fontId="63" fillId="0" borderId="0" xfId="0" applyFont="1" applyAlignment="1">
      <alignment horizontal="center" vertical="top" wrapText="1"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43"/>
  <sheetViews>
    <sheetView zoomScalePageLayoutView="0" workbookViewId="0" topLeftCell="A23">
      <selection activeCell="N25" sqref="N25"/>
    </sheetView>
  </sheetViews>
  <sheetFormatPr defaultColWidth="9.140625" defaultRowHeight="15"/>
  <cols>
    <col min="1" max="1" width="5.421875" style="182" customWidth="1"/>
    <col min="2" max="2" width="48.28125" style="0" customWidth="1"/>
    <col min="3" max="3" width="18.57421875" style="0" customWidth="1"/>
    <col min="4" max="4" width="19.57421875" style="0" customWidth="1"/>
    <col min="5" max="5" width="13.8515625" style="0" customWidth="1"/>
  </cols>
  <sheetData>
    <row r="1" ht="15" hidden="1"/>
    <row r="2" ht="15" hidden="1"/>
    <row r="3" ht="15" hidden="1"/>
    <row r="4" ht="15" hidden="1"/>
    <row r="5" spans="1:5" ht="61.5" customHeight="1" hidden="1" thickBot="1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customHeight="1" hidden="1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aca="true" t="shared" si="0" ref="E6:E15">D6/C6*100</f>
        <v>69.0177001953125</v>
      </c>
    </row>
    <row r="7" spans="1:5" ht="150" hidden="1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</v>
      </c>
    </row>
    <row r="10" spans="1:5" ht="75" hidden="1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</v>
      </c>
    </row>
    <row r="11" spans="1:5" ht="15" hidden="1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77.42347236013767</v>
      </c>
    </row>
    <row r="12" spans="1:5" ht="15" hidden="1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</v>
      </c>
      <c r="E12" s="170">
        <f t="shared" si="0"/>
        <v>99.42530612244899</v>
      </c>
    </row>
    <row r="13" spans="1:5" ht="60" hidden="1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t="15" hidden="1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</v>
      </c>
      <c r="E14" s="176">
        <f t="shared" si="0"/>
        <v>40.13394487601472</v>
      </c>
    </row>
    <row r="15" spans="1:5" ht="15.75" hidden="1" thickBot="1">
      <c r="A15" s="177"/>
      <c r="B15" s="178" t="s">
        <v>33</v>
      </c>
      <c r="C15" s="179">
        <f>SUM(C6:C14)</f>
        <v>2781872.5999999996</v>
      </c>
      <c r="D15" s="180">
        <f>SUM(D6:D14)</f>
        <v>2234876.32</v>
      </c>
      <c r="E15" s="181">
        <f t="shared" si="0"/>
        <v>80.33711967974378</v>
      </c>
    </row>
    <row r="16" ht="15" hidden="1"/>
    <row r="17" ht="15" hidden="1"/>
    <row r="18" ht="15" hidden="1"/>
    <row r="19" ht="15" hidden="1"/>
    <row r="20" ht="15" hidden="1"/>
    <row r="21" ht="15" hidden="1"/>
    <row r="22" ht="15" hidden="1"/>
    <row r="23" spans="1:5" ht="64.5" customHeight="1">
      <c r="A23" s="277" t="s">
        <v>100</v>
      </c>
      <c r="B23" s="277"/>
      <c r="C23" s="277"/>
      <c r="D23" s="277"/>
      <c r="E23" s="277"/>
    </row>
    <row r="24" ht="15.75" thickBot="1">
      <c r="E24" s="192" t="s">
        <v>78</v>
      </c>
    </row>
    <row r="25" spans="1:5" ht="83.25" customHeight="1" thickBot="1">
      <c r="A25" s="201" t="s">
        <v>52</v>
      </c>
      <c r="B25" s="187" t="s">
        <v>53</v>
      </c>
      <c r="C25" s="206" t="s">
        <v>95</v>
      </c>
      <c r="D25" s="205" t="s">
        <v>102</v>
      </c>
      <c r="E25" s="212" t="s">
        <v>56</v>
      </c>
    </row>
    <row r="26" spans="1:5" ht="44.25" customHeight="1" thickBot="1">
      <c r="A26" s="257"/>
      <c r="B26" s="258" t="s">
        <v>96</v>
      </c>
      <c r="C26" s="259">
        <v>7833536.9</v>
      </c>
      <c r="D26" s="260">
        <v>1580650.1</v>
      </c>
      <c r="E26" s="261">
        <f>D26/C26*100</f>
        <v>20.177987544808783</v>
      </c>
    </row>
    <row r="27" spans="1:5" ht="52.5" customHeight="1" thickBot="1">
      <c r="A27" s="201"/>
      <c r="B27" s="205" t="s">
        <v>86</v>
      </c>
      <c r="C27" s="224">
        <f>C28+C32+C33</f>
        <v>7357286</v>
      </c>
      <c r="D27" s="225">
        <f>D28+D32+D33</f>
        <v>1149326</v>
      </c>
      <c r="E27" s="226">
        <f>D27/C27*100</f>
        <v>15.621602857357999</v>
      </c>
    </row>
    <row r="28" spans="1:5" ht="44.25" customHeight="1" thickBot="1">
      <c r="A28" s="262">
        <v>1</v>
      </c>
      <c r="B28" s="188" t="s">
        <v>80</v>
      </c>
      <c r="C28" s="211">
        <v>329739</v>
      </c>
      <c r="D28" s="222">
        <v>128863.9</v>
      </c>
      <c r="E28" s="217">
        <f>D28/C28*100</f>
        <v>39.080575849383905</v>
      </c>
    </row>
    <row r="29" spans="1:5" ht="35.25" customHeight="1" hidden="1">
      <c r="A29" s="254"/>
      <c r="B29" s="204" t="s">
        <v>72</v>
      </c>
      <c r="C29" s="208"/>
      <c r="D29" s="219"/>
      <c r="E29" s="214" t="e">
        <f>D29/C29*100</f>
        <v>#DIV/0!</v>
      </c>
    </row>
    <row r="30" spans="1:5" ht="34.5" customHeight="1" hidden="1">
      <c r="A30" s="254"/>
      <c r="B30" s="204" t="s">
        <v>73</v>
      </c>
      <c r="C30" s="208"/>
      <c r="D30" s="219"/>
      <c r="E30" s="214" t="e">
        <f>D30/C30*100</f>
        <v>#DIV/0!</v>
      </c>
    </row>
    <row r="31" spans="1:5" ht="39.75" customHeight="1" hidden="1">
      <c r="A31" s="263"/>
      <c r="B31" s="264" t="s">
        <v>74</v>
      </c>
      <c r="C31" s="265"/>
      <c r="D31" s="266"/>
      <c r="E31" s="267" t="e">
        <f>D31/C31*100</f>
        <v>#DIV/0!</v>
      </c>
    </row>
    <row r="32" spans="1:5" ht="69" customHeight="1" thickBot="1">
      <c r="A32" s="201">
        <v>2</v>
      </c>
      <c r="B32" s="273" t="s">
        <v>101</v>
      </c>
      <c r="C32" s="274">
        <v>7006377</v>
      </c>
      <c r="D32" s="275">
        <v>1008787.1</v>
      </c>
      <c r="E32" s="276">
        <f>D32/C32*100</f>
        <v>14.398127591478449</v>
      </c>
    </row>
    <row r="33" spans="1:5" ht="44.25" customHeight="1" thickBot="1">
      <c r="A33" s="268">
        <v>3</v>
      </c>
      <c r="B33" s="269" t="s">
        <v>81</v>
      </c>
      <c r="C33" s="270">
        <v>21170</v>
      </c>
      <c r="D33" s="271">
        <v>11675</v>
      </c>
      <c r="E33" s="272">
        <f>D33/C33*100</f>
        <v>55.148795465281054</v>
      </c>
    </row>
    <row r="34" spans="1:5" ht="97.5" customHeight="1" hidden="1" thickBot="1">
      <c r="A34" s="223"/>
      <c r="B34" s="256"/>
      <c r="C34" s="211">
        <v>112.4</v>
      </c>
      <c r="D34" s="222"/>
      <c r="E34" s="217">
        <f aca="true" t="shared" si="1" ref="E34:E43">D34/C34*100</f>
        <v>0</v>
      </c>
    </row>
    <row r="35" spans="1:5" ht="44.25" customHeight="1" hidden="1">
      <c r="A35" s="202">
        <v>4</v>
      </c>
      <c r="B35" s="190" t="s">
        <v>71</v>
      </c>
      <c r="C35" s="207"/>
      <c r="D35" s="218"/>
      <c r="E35" s="213" t="e">
        <f t="shared" si="1"/>
        <v>#DIV/0!</v>
      </c>
    </row>
    <row r="36" spans="1:5" ht="44.25" customHeight="1" hidden="1">
      <c r="A36" s="203">
        <v>5</v>
      </c>
      <c r="B36" s="191"/>
      <c r="C36" s="209"/>
      <c r="D36" s="220"/>
      <c r="E36" s="215" t="e">
        <f t="shared" si="1"/>
        <v>#DIV/0!</v>
      </c>
    </row>
    <row r="37" spans="1:10" ht="44.25" customHeight="1" hidden="1" thickBot="1">
      <c r="A37" s="201" t="s">
        <v>82</v>
      </c>
      <c r="B37" s="205" t="s">
        <v>87</v>
      </c>
      <c r="C37" s="210">
        <v>29692.1</v>
      </c>
      <c r="D37" s="221">
        <v>15601.6</v>
      </c>
      <c r="E37" s="216">
        <f t="shared" si="1"/>
        <v>52.54461624472503</v>
      </c>
      <c r="J37" s="199"/>
    </row>
    <row r="38" spans="1:10" ht="44.25" customHeight="1" hidden="1" thickBot="1">
      <c r="A38" s="201" t="s">
        <v>88</v>
      </c>
      <c r="B38" s="188" t="s">
        <v>89</v>
      </c>
      <c r="C38" s="211">
        <v>172359.4</v>
      </c>
      <c r="D38" s="222">
        <v>128026.1</v>
      </c>
      <c r="E38" s="217">
        <f t="shared" si="1"/>
        <v>74.27857140370645</v>
      </c>
      <c r="J38" s="199"/>
    </row>
    <row r="39" spans="1:5" ht="44.25" customHeight="1" hidden="1">
      <c r="A39" s="254" t="s">
        <v>91</v>
      </c>
      <c r="B39" s="200" t="s">
        <v>66</v>
      </c>
      <c r="C39" s="207">
        <v>1621.4</v>
      </c>
      <c r="D39" s="218">
        <v>1052.6</v>
      </c>
      <c r="E39" s="213">
        <f t="shared" si="1"/>
        <v>64.91920562476871</v>
      </c>
    </row>
    <row r="40" spans="1:5" ht="44.25" customHeight="1" hidden="1">
      <c r="A40" s="254" t="s">
        <v>92</v>
      </c>
      <c r="B40" s="200" t="s">
        <v>83</v>
      </c>
      <c r="C40" s="207">
        <v>13000</v>
      </c>
      <c r="D40" s="218">
        <v>6888.1</v>
      </c>
      <c r="E40" s="213">
        <f t="shared" si="1"/>
        <v>52.985384615384625</v>
      </c>
    </row>
    <row r="41" spans="1:5" ht="44.25" customHeight="1" hidden="1" thickBot="1">
      <c r="A41" s="254"/>
      <c r="B41" s="189"/>
      <c r="C41" s="207"/>
      <c r="D41" s="218"/>
      <c r="E41" s="213" t="e">
        <f t="shared" si="1"/>
        <v>#DIV/0!</v>
      </c>
    </row>
    <row r="42" spans="1:5" ht="44.25" customHeight="1" hidden="1">
      <c r="A42" s="254" t="s">
        <v>90</v>
      </c>
      <c r="B42" s="189" t="s">
        <v>94</v>
      </c>
      <c r="C42" s="218">
        <v>613.7</v>
      </c>
      <c r="D42" s="218">
        <v>0</v>
      </c>
      <c r="E42" s="215">
        <f t="shared" si="1"/>
        <v>0</v>
      </c>
    </row>
    <row r="43" spans="1:5" ht="44.25" customHeight="1" hidden="1" thickBot="1">
      <c r="A43" s="254" t="s">
        <v>93</v>
      </c>
      <c r="B43" s="189" t="s">
        <v>65</v>
      </c>
      <c r="C43" s="252">
        <v>48596.3</v>
      </c>
      <c r="D43" s="253">
        <v>27217.1</v>
      </c>
      <c r="E43" s="255">
        <f t="shared" si="1"/>
        <v>56.006527245901424</v>
      </c>
    </row>
  </sheetData>
  <sheetProtection/>
  <mergeCells count="1">
    <mergeCell ref="A23:E2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43"/>
  <sheetViews>
    <sheetView tabSelected="1" zoomScalePageLayoutView="0" workbookViewId="0" topLeftCell="A23">
      <selection activeCell="L27" sqref="L27"/>
    </sheetView>
  </sheetViews>
  <sheetFormatPr defaultColWidth="9.140625" defaultRowHeight="15"/>
  <cols>
    <col min="1" max="1" width="5.421875" style="182" customWidth="1"/>
    <col min="2" max="2" width="48.28125" style="0" customWidth="1"/>
    <col min="3" max="3" width="18.57421875" style="0" customWidth="1"/>
    <col min="4" max="4" width="19.57421875" style="0" customWidth="1"/>
    <col min="5" max="5" width="13.8515625" style="0" customWidth="1"/>
  </cols>
  <sheetData>
    <row r="1" ht="15" hidden="1"/>
    <row r="2" ht="15" hidden="1"/>
    <row r="3" ht="15" hidden="1"/>
    <row r="4" ht="15" hidden="1"/>
    <row r="5" spans="1:5" ht="61.5" customHeight="1" hidden="1" thickBot="1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customHeight="1" hidden="1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aca="true" t="shared" si="0" ref="E6:E15">D6/C6*100</f>
        <v>69.0177001953125</v>
      </c>
    </row>
    <row r="7" spans="1:5" ht="150" hidden="1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</v>
      </c>
    </row>
    <row r="10" spans="1:5" ht="75" hidden="1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</v>
      </c>
    </row>
    <row r="11" spans="1:5" ht="15" hidden="1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77.42347236013767</v>
      </c>
    </row>
    <row r="12" spans="1:5" ht="15" hidden="1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</v>
      </c>
      <c r="E12" s="170">
        <f t="shared" si="0"/>
        <v>99.42530612244899</v>
      </c>
    </row>
    <row r="13" spans="1:5" ht="60" hidden="1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t="15" hidden="1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</v>
      </c>
      <c r="E14" s="176">
        <f t="shared" si="0"/>
        <v>40.13394487601472</v>
      </c>
    </row>
    <row r="15" spans="1:5" ht="15.75" hidden="1" thickBot="1">
      <c r="A15" s="177"/>
      <c r="B15" s="178" t="s">
        <v>33</v>
      </c>
      <c r="C15" s="179">
        <f>SUM(C6:C14)</f>
        <v>2781872.5999999996</v>
      </c>
      <c r="D15" s="180">
        <f>SUM(D6:D14)</f>
        <v>2234876.32</v>
      </c>
      <c r="E15" s="181">
        <f t="shared" si="0"/>
        <v>80.33711967974378</v>
      </c>
    </row>
    <row r="16" ht="15" hidden="1"/>
    <row r="17" ht="15" hidden="1"/>
    <row r="18" ht="15" hidden="1"/>
    <row r="19" ht="15" hidden="1"/>
    <row r="20" ht="15" hidden="1"/>
    <row r="21" ht="15" hidden="1"/>
    <row r="22" ht="15" hidden="1"/>
    <row r="23" spans="1:5" ht="64.5" customHeight="1">
      <c r="A23" s="277" t="s">
        <v>107</v>
      </c>
      <c r="B23" s="277"/>
      <c r="C23" s="277"/>
      <c r="D23" s="277"/>
      <c r="E23" s="277"/>
    </row>
    <row r="24" ht="15.75" thickBot="1">
      <c r="E24" s="192" t="s">
        <v>78</v>
      </c>
    </row>
    <row r="25" spans="1:5" ht="83.25" customHeight="1" thickBot="1">
      <c r="A25" s="201" t="s">
        <v>52</v>
      </c>
      <c r="B25" s="187" t="s">
        <v>53</v>
      </c>
      <c r="C25" s="206" t="s">
        <v>95</v>
      </c>
      <c r="D25" s="205" t="s">
        <v>108</v>
      </c>
      <c r="E25" s="212" t="s">
        <v>56</v>
      </c>
    </row>
    <row r="26" spans="1:5" ht="44.25" customHeight="1" thickBot="1">
      <c r="A26" s="257"/>
      <c r="B26" s="258" t="s">
        <v>96</v>
      </c>
      <c r="C26" s="259">
        <v>7805</v>
      </c>
      <c r="D26" s="260">
        <v>3937.3</v>
      </c>
      <c r="E26" s="261">
        <f aca="true" t="shared" si="1" ref="E26:E43">D26/C26*100</f>
        <v>50.44586803331198</v>
      </c>
    </row>
    <row r="27" spans="1:5" ht="52.5" customHeight="1" thickBot="1">
      <c r="A27" s="201"/>
      <c r="B27" s="205" t="s">
        <v>86</v>
      </c>
      <c r="C27" s="224">
        <f>C28+C32+C33</f>
        <v>7311.2</v>
      </c>
      <c r="D27" s="225">
        <f>D28+D32+D33</f>
        <v>3459.2999999999997</v>
      </c>
      <c r="E27" s="226">
        <f t="shared" si="1"/>
        <v>47.315078236130866</v>
      </c>
    </row>
    <row r="28" spans="1:5" ht="44.25" customHeight="1" thickBot="1">
      <c r="A28" s="262">
        <v>1</v>
      </c>
      <c r="B28" s="188" t="s">
        <v>80</v>
      </c>
      <c r="C28" s="211">
        <v>435.9</v>
      </c>
      <c r="D28" s="222">
        <v>297.4</v>
      </c>
      <c r="E28" s="217">
        <f t="shared" si="1"/>
        <v>68.22665749025005</v>
      </c>
    </row>
    <row r="29" spans="1:5" ht="35.25" customHeight="1" hidden="1">
      <c r="A29" s="254"/>
      <c r="B29" s="204" t="s">
        <v>72</v>
      </c>
      <c r="C29" s="208"/>
      <c r="D29" s="219"/>
      <c r="E29" s="214" t="e">
        <f t="shared" si="1"/>
        <v>#DIV/0!</v>
      </c>
    </row>
    <row r="30" spans="1:5" ht="34.5" customHeight="1" hidden="1">
      <c r="A30" s="254"/>
      <c r="B30" s="204" t="s">
        <v>73</v>
      </c>
      <c r="C30" s="208"/>
      <c r="D30" s="219"/>
      <c r="E30" s="214" t="e">
        <f t="shared" si="1"/>
        <v>#DIV/0!</v>
      </c>
    </row>
    <row r="31" spans="1:5" ht="39.75" customHeight="1" hidden="1">
      <c r="A31" s="263"/>
      <c r="B31" s="264" t="s">
        <v>74</v>
      </c>
      <c r="C31" s="265"/>
      <c r="D31" s="266"/>
      <c r="E31" s="267" t="e">
        <f t="shared" si="1"/>
        <v>#DIV/0!</v>
      </c>
    </row>
    <row r="32" spans="1:5" ht="69" customHeight="1" thickBot="1">
      <c r="A32" s="201">
        <v>2</v>
      </c>
      <c r="B32" s="273" t="s">
        <v>101</v>
      </c>
      <c r="C32" s="274">
        <v>6854.1</v>
      </c>
      <c r="D32" s="275">
        <v>3150.2</v>
      </c>
      <c r="E32" s="276">
        <f t="shared" si="1"/>
        <v>45.960811776892655</v>
      </c>
    </row>
    <row r="33" spans="1:5" ht="44.25" customHeight="1" thickBot="1">
      <c r="A33" s="268">
        <v>3</v>
      </c>
      <c r="B33" s="269" t="s">
        <v>81</v>
      </c>
      <c r="C33" s="270">
        <v>21.2</v>
      </c>
      <c r="D33" s="271">
        <v>11.7</v>
      </c>
      <c r="E33" s="272">
        <f t="shared" si="1"/>
        <v>55.18867924528301</v>
      </c>
    </row>
    <row r="34" spans="1:5" ht="97.5" customHeight="1" hidden="1" thickBot="1">
      <c r="A34" s="223"/>
      <c r="B34" s="256"/>
      <c r="C34" s="211">
        <v>112.4</v>
      </c>
      <c r="D34" s="222"/>
      <c r="E34" s="217">
        <f t="shared" si="1"/>
        <v>0</v>
      </c>
    </row>
    <row r="35" spans="1:5" ht="44.25" customHeight="1" hidden="1">
      <c r="A35" s="202">
        <v>4</v>
      </c>
      <c r="B35" s="190" t="s">
        <v>71</v>
      </c>
      <c r="C35" s="207"/>
      <c r="D35" s="218"/>
      <c r="E35" s="213" t="e">
        <f t="shared" si="1"/>
        <v>#DIV/0!</v>
      </c>
    </row>
    <row r="36" spans="1:5" ht="44.25" customHeight="1" hidden="1">
      <c r="A36" s="203">
        <v>5</v>
      </c>
      <c r="B36" s="191"/>
      <c r="C36" s="209"/>
      <c r="D36" s="220"/>
      <c r="E36" s="215" t="e">
        <f t="shared" si="1"/>
        <v>#DIV/0!</v>
      </c>
    </row>
    <row r="37" spans="1:10" ht="44.25" customHeight="1" hidden="1" thickBot="1">
      <c r="A37" s="201" t="s">
        <v>82</v>
      </c>
      <c r="B37" s="205" t="s">
        <v>87</v>
      </c>
      <c r="C37" s="210">
        <v>29692.1</v>
      </c>
      <c r="D37" s="221">
        <v>15601.6</v>
      </c>
      <c r="E37" s="216">
        <f t="shared" si="1"/>
        <v>52.54461624472503</v>
      </c>
      <c r="J37" s="199"/>
    </row>
    <row r="38" spans="1:10" ht="44.25" customHeight="1" hidden="1" thickBot="1">
      <c r="A38" s="201" t="s">
        <v>88</v>
      </c>
      <c r="B38" s="188" t="s">
        <v>89</v>
      </c>
      <c r="C38" s="211">
        <v>172359.4</v>
      </c>
      <c r="D38" s="222">
        <v>128026.1</v>
      </c>
      <c r="E38" s="217">
        <f t="shared" si="1"/>
        <v>74.27857140370645</v>
      </c>
      <c r="J38" s="199"/>
    </row>
    <row r="39" spans="1:5" ht="44.25" customHeight="1" hidden="1">
      <c r="A39" s="254" t="s">
        <v>91</v>
      </c>
      <c r="B39" s="200" t="s">
        <v>66</v>
      </c>
      <c r="C39" s="207">
        <v>1621.4</v>
      </c>
      <c r="D39" s="218">
        <v>1052.6</v>
      </c>
      <c r="E39" s="213">
        <f t="shared" si="1"/>
        <v>64.91920562476871</v>
      </c>
    </row>
    <row r="40" spans="1:5" ht="44.25" customHeight="1" hidden="1">
      <c r="A40" s="254" t="s">
        <v>92</v>
      </c>
      <c r="B40" s="200" t="s">
        <v>83</v>
      </c>
      <c r="C40" s="207">
        <v>13000</v>
      </c>
      <c r="D40" s="218">
        <v>6888.1</v>
      </c>
      <c r="E40" s="213">
        <f t="shared" si="1"/>
        <v>52.985384615384625</v>
      </c>
    </row>
    <row r="41" spans="1:5" ht="44.25" customHeight="1" hidden="1" thickBot="1">
      <c r="A41" s="254"/>
      <c r="B41" s="189"/>
      <c r="C41" s="207"/>
      <c r="D41" s="218"/>
      <c r="E41" s="213" t="e">
        <f t="shared" si="1"/>
        <v>#DIV/0!</v>
      </c>
    </row>
    <row r="42" spans="1:5" ht="44.25" customHeight="1" hidden="1">
      <c r="A42" s="254" t="s">
        <v>90</v>
      </c>
      <c r="B42" s="189" t="s">
        <v>94</v>
      </c>
      <c r="C42" s="218">
        <v>613.7</v>
      </c>
      <c r="D42" s="218">
        <v>0</v>
      </c>
      <c r="E42" s="215">
        <f t="shared" si="1"/>
        <v>0</v>
      </c>
    </row>
    <row r="43" spans="1:5" ht="44.25" customHeight="1" hidden="1" thickBot="1">
      <c r="A43" s="254" t="s">
        <v>93</v>
      </c>
      <c r="B43" s="189" t="s">
        <v>65</v>
      </c>
      <c r="C43" s="252">
        <v>48596.3</v>
      </c>
      <c r="D43" s="253">
        <v>27217.1</v>
      </c>
      <c r="E43" s="255">
        <f t="shared" si="1"/>
        <v>56.006527245901424</v>
      </c>
    </row>
  </sheetData>
  <sheetProtection/>
  <mergeCells count="1">
    <mergeCell ref="A23:E2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26.57421875" style="1" customWidth="1"/>
    <col min="2" max="2" width="19.7109375" style="1" customWidth="1"/>
    <col min="3" max="3" width="0" style="1" hidden="1" customWidth="1"/>
    <col min="4" max="7" width="17.28125" style="1" customWidth="1"/>
    <col min="8" max="246" width="9.140625" style="1" customWidth="1"/>
    <col min="247" max="247" width="26.57421875" style="1" customWidth="1"/>
    <col min="248" max="248" width="19.7109375" style="1" customWidth="1"/>
    <col min="249" max="249" width="0" style="1" hidden="1" customWidth="1"/>
    <col min="250" max="250" width="10.57421875" style="1" bestFit="1" customWidth="1"/>
    <col min="251" max="251" width="10.8515625" style="1" customWidth="1"/>
    <col min="252" max="16384" width="0" style="1" hidden="1" customWidth="1"/>
  </cols>
  <sheetData>
    <row r="1" spans="1:7" ht="61.5" customHeight="1">
      <c r="A1" s="280" t="s">
        <v>31</v>
      </c>
      <c r="B1" s="280"/>
      <c r="C1" s="280"/>
      <c r="D1" s="280"/>
      <c r="E1" s="280"/>
      <c r="F1" s="280"/>
      <c r="G1" s="280"/>
    </row>
    <row r="2" spans="1:5" ht="18.75" customHeight="1" thickBot="1">
      <c r="A2" s="280"/>
      <c r="B2" s="280"/>
      <c r="C2" s="280"/>
      <c r="D2" s="280"/>
      <c r="E2" s="280"/>
    </row>
    <row r="3" spans="1:7" ht="27.75" customHeight="1">
      <c r="A3" s="281" t="s">
        <v>0</v>
      </c>
      <c r="B3" s="281" t="s">
        <v>76</v>
      </c>
      <c r="C3" s="118"/>
      <c r="D3" s="284" t="s">
        <v>32</v>
      </c>
      <c r="E3" s="284"/>
      <c r="F3" s="284" t="s">
        <v>85</v>
      </c>
      <c r="G3" s="284"/>
    </row>
    <row r="4" spans="1:7" ht="15" customHeight="1">
      <c r="A4" s="282"/>
      <c r="B4" s="282"/>
      <c r="C4" s="285" t="s">
        <v>34</v>
      </c>
      <c r="D4" s="288" t="s">
        <v>103</v>
      </c>
      <c r="E4" s="288" t="s">
        <v>104</v>
      </c>
      <c r="F4" s="288" t="s">
        <v>103</v>
      </c>
      <c r="G4" s="288" t="s">
        <v>104</v>
      </c>
    </row>
    <row r="5" spans="1:7" ht="12.75" customHeight="1">
      <c r="A5" s="282"/>
      <c r="B5" s="282"/>
      <c r="C5" s="286"/>
      <c r="D5" s="289"/>
      <c r="E5" s="289"/>
      <c r="F5" s="289"/>
      <c r="G5" s="289"/>
    </row>
    <row r="6" spans="1:7" ht="13.5" customHeight="1" thickBot="1">
      <c r="A6" s="283"/>
      <c r="B6" s="283"/>
      <c r="C6" s="287"/>
      <c r="D6" s="290"/>
      <c r="E6" s="290"/>
      <c r="F6" s="290"/>
      <c r="G6" s="290"/>
    </row>
    <row r="7" spans="1:7" ht="45" customHeight="1">
      <c r="A7" s="119" t="s">
        <v>35</v>
      </c>
      <c r="B7" s="120" t="s">
        <v>99</v>
      </c>
      <c r="C7" s="121">
        <v>40.029</v>
      </c>
      <c r="D7" s="122">
        <v>30603</v>
      </c>
      <c r="E7" s="122">
        <v>28830</v>
      </c>
      <c r="F7" s="122">
        <v>2024</v>
      </c>
      <c r="G7" s="122">
        <v>1107</v>
      </c>
    </row>
    <row r="8" spans="1:7" ht="45" customHeight="1" thickBot="1">
      <c r="A8" s="123"/>
      <c r="B8" s="124" t="s">
        <v>36</v>
      </c>
      <c r="C8" s="125"/>
      <c r="D8" s="126"/>
      <c r="E8" s="126">
        <f>E7/D7*100</f>
        <v>94.2064503480051</v>
      </c>
      <c r="F8" s="126"/>
      <c r="G8" s="126">
        <f>G7/F7*100</f>
        <v>54.69367588932806</v>
      </c>
    </row>
    <row r="9" spans="1:7" ht="36.75" customHeight="1">
      <c r="A9" s="127" t="s">
        <v>37</v>
      </c>
      <c r="B9" s="128" t="s">
        <v>38</v>
      </c>
      <c r="C9" s="129">
        <f>C7*C11*12/1000</f>
        <v>7519.5116964</v>
      </c>
      <c r="D9" s="130">
        <v>5091103</v>
      </c>
      <c r="E9" s="130">
        <v>5167206.2</v>
      </c>
      <c r="F9" s="130">
        <v>289026.2</v>
      </c>
      <c r="G9" s="130">
        <v>163510.5</v>
      </c>
    </row>
    <row r="10" spans="1:7" ht="42" customHeight="1" thickBot="1">
      <c r="A10" s="131"/>
      <c r="B10" s="132" t="s">
        <v>36</v>
      </c>
      <c r="C10" s="133">
        <v>118.2</v>
      </c>
      <c r="D10" s="134"/>
      <c r="E10" s="134">
        <f>E9/D9*100</f>
        <v>101.4948273488083</v>
      </c>
      <c r="F10" s="134"/>
      <c r="G10" s="134">
        <f>G9/F9*100</f>
        <v>56.57289892750207</v>
      </c>
    </row>
    <row r="11" spans="1:7" ht="51" customHeight="1">
      <c r="A11" s="135" t="s">
        <v>39</v>
      </c>
      <c r="B11" s="136" t="s">
        <v>40</v>
      </c>
      <c r="C11" s="121">
        <v>15654.3</v>
      </c>
      <c r="D11" s="122">
        <v>27726.6</v>
      </c>
      <c r="E11" s="122">
        <v>29871.7</v>
      </c>
      <c r="F11" s="122">
        <v>23799.9</v>
      </c>
      <c r="G11" s="122">
        <v>24617.7</v>
      </c>
    </row>
    <row r="12" spans="1:7" ht="48.75" customHeight="1" thickBot="1">
      <c r="A12" s="137"/>
      <c r="B12" s="132" t="s">
        <v>36</v>
      </c>
      <c r="C12" s="133">
        <v>122.4</v>
      </c>
      <c r="D12" s="134"/>
      <c r="E12" s="134">
        <f>E11/D11*100</f>
        <v>107.7366139375185</v>
      </c>
      <c r="F12" s="134"/>
      <c r="G12" s="134">
        <f>G11/F11*100</f>
        <v>103.43614889138189</v>
      </c>
    </row>
    <row r="13" spans="1:7" ht="48.75" customHeight="1" hidden="1">
      <c r="A13" s="138" t="s">
        <v>41</v>
      </c>
      <c r="B13" s="136" t="s">
        <v>42</v>
      </c>
      <c r="C13" s="139"/>
      <c r="D13" s="140"/>
      <c r="E13" s="139"/>
      <c r="F13" s="140"/>
      <c r="G13" s="139"/>
    </row>
    <row r="14" spans="1:7" ht="37.5" customHeight="1" hidden="1">
      <c r="A14" s="291" t="s">
        <v>43</v>
      </c>
      <c r="B14" s="141" t="s">
        <v>44</v>
      </c>
      <c r="C14" s="139">
        <v>6729.1</v>
      </c>
      <c r="D14" s="142">
        <v>6879.7</v>
      </c>
      <c r="E14" s="143">
        <v>7585.6</v>
      </c>
      <c r="F14" s="142">
        <v>6879.7</v>
      </c>
      <c r="G14" s="143">
        <v>7585.6</v>
      </c>
    </row>
    <row r="15" spans="1:7" ht="48" customHeight="1" hidden="1">
      <c r="A15" s="291"/>
      <c r="B15" s="141" t="s">
        <v>45</v>
      </c>
      <c r="C15" s="144">
        <v>111.9</v>
      </c>
      <c r="D15" s="145">
        <v>97.6</v>
      </c>
      <c r="E15" s="144">
        <f>E14/E16*100/D14*100</f>
        <v>102.66352125646203</v>
      </c>
      <c r="F15" s="145">
        <v>97.6</v>
      </c>
      <c r="G15" s="144">
        <f>G14/G16*100/F14*100</f>
        <v>102.66352125646203</v>
      </c>
    </row>
    <row r="16" spans="1:7" ht="34.5" customHeight="1" hidden="1" thickBot="1">
      <c r="A16" s="292"/>
      <c r="B16" s="132" t="s">
        <v>46</v>
      </c>
      <c r="C16" s="146">
        <v>106.9</v>
      </c>
      <c r="D16" s="147">
        <v>103.5</v>
      </c>
      <c r="E16" s="148">
        <v>107.4</v>
      </c>
      <c r="F16" s="147">
        <v>103.5</v>
      </c>
      <c r="G16" s="148">
        <v>107.4</v>
      </c>
    </row>
    <row r="17" spans="1:7" ht="15.75">
      <c r="A17" s="278"/>
      <c r="B17" s="279"/>
      <c r="C17" s="279"/>
      <c r="D17" s="149"/>
      <c r="E17" s="150"/>
      <c r="F17" s="193"/>
      <c r="G17" s="150"/>
    </row>
    <row r="18" spans="1:7" ht="15.75">
      <c r="A18" s="151"/>
      <c r="B18" s="149"/>
      <c r="C18" s="149"/>
      <c r="D18" s="149"/>
      <c r="E18" s="150"/>
      <c r="F18" s="193"/>
      <c r="G18" s="150"/>
    </row>
  </sheetData>
  <sheetProtection/>
  <mergeCells count="13">
    <mergeCell ref="F3:G3"/>
    <mergeCell ref="F4:F6"/>
    <mergeCell ref="G4:G6"/>
    <mergeCell ref="A1:G1"/>
    <mergeCell ref="A14:A16"/>
    <mergeCell ref="A17:C17"/>
    <mergeCell ref="A2:E2"/>
    <mergeCell ref="A3:A6"/>
    <mergeCell ref="B3:B6"/>
    <mergeCell ref="D3:E3"/>
    <mergeCell ref="C4:C6"/>
    <mergeCell ref="D4:D6"/>
    <mergeCell ref="E4:E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27" sqref="F27"/>
    </sheetView>
  </sheetViews>
  <sheetFormatPr defaultColWidth="9.140625" defaultRowHeight="15"/>
  <cols>
    <col min="1" max="1" width="47.7109375" style="1" customWidth="1"/>
    <col min="2" max="2" width="14.00390625" style="112" customWidth="1"/>
    <col min="3" max="3" width="0" style="112" hidden="1" customWidth="1"/>
    <col min="4" max="4" width="0.5625" style="1" hidden="1" customWidth="1"/>
    <col min="5" max="5" width="19.7109375" style="1" customWidth="1"/>
    <col min="6" max="6" width="19.57421875" style="1" customWidth="1"/>
    <col min="7" max="7" width="19.7109375" style="1" customWidth="1"/>
    <col min="8" max="16384" width="9.140625" style="1" customWidth="1"/>
  </cols>
  <sheetData>
    <row r="1" spans="1:7" ht="60" customHeight="1" thickBot="1">
      <c r="A1" s="296" t="s">
        <v>68</v>
      </c>
      <c r="B1" s="297"/>
      <c r="C1" s="297"/>
      <c r="D1" s="297"/>
      <c r="E1" s="297"/>
      <c r="F1" s="297"/>
      <c r="G1" s="297"/>
    </row>
    <row r="2" spans="1:7" ht="54" customHeight="1" thickBot="1">
      <c r="A2" s="298" t="s">
        <v>0</v>
      </c>
      <c r="B2" s="301" t="s">
        <v>1</v>
      </c>
      <c r="C2" s="2" t="s">
        <v>2</v>
      </c>
      <c r="D2" s="3" t="s">
        <v>2</v>
      </c>
      <c r="E2" s="304" t="s">
        <v>69</v>
      </c>
      <c r="F2" s="304" t="s">
        <v>70</v>
      </c>
      <c r="G2" s="307" t="s">
        <v>3</v>
      </c>
    </row>
    <row r="3" spans="1:7" ht="12.75" customHeight="1" hidden="1">
      <c r="A3" s="299"/>
      <c r="B3" s="302"/>
      <c r="C3" s="310">
        <v>2001</v>
      </c>
      <c r="D3" s="312">
        <v>2002</v>
      </c>
      <c r="E3" s="305"/>
      <c r="F3" s="305"/>
      <c r="G3" s="308"/>
    </row>
    <row r="4" spans="1:7" ht="15.75" customHeight="1" hidden="1" thickBot="1">
      <c r="A4" s="300"/>
      <c r="B4" s="303"/>
      <c r="C4" s="311"/>
      <c r="D4" s="313"/>
      <c r="E4" s="306"/>
      <c r="F4" s="306"/>
      <c r="G4" s="309"/>
    </row>
    <row r="5" spans="1:7" ht="16.5" thickBot="1">
      <c r="A5" s="4" t="s">
        <v>4</v>
      </c>
      <c r="B5" s="5" t="s">
        <v>5</v>
      </c>
      <c r="C5" s="6"/>
      <c r="D5" s="7"/>
      <c r="E5" s="8">
        <f>E7+E8+E9+E10+E11+E12+E13</f>
        <v>28292.300000000003</v>
      </c>
      <c r="F5" s="9">
        <f>F7+F8+F9+F10+F11+F12+F13</f>
        <v>28937.899999999994</v>
      </c>
      <c r="G5" s="10">
        <f>F5/E5</f>
        <v>1.022818929532063</v>
      </c>
    </row>
    <row r="6" spans="1:7" ht="15" customHeight="1">
      <c r="A6" s="11" t="s">
        <v>6</v>
      </c>
      <c r="B6" s="12"/>
      <c r="C6" s="13"/>
      <c r="D6" s="14"/>
      <c r="E6" s="15"/>
      <c r="F6" s="16"/>
      <c r="G6" s="17"/>
    </row>
    <row r="7" spans="1:8" ht="15.75">
      <c r="A7" s="18" t="s">
        <v>7</v>
      </c>
      <c r="B7" s="153"/>
      <c r="C7" s="154"/>
      <c r="D7" s="155"/>
      <c r="E7" s="19">
        <f>22734.2+119.5</f>
        <v>22853.7</v>
      </c>
      <c r="F7" s="20">
        <f>22825.6+190.8</f>
        <v>23016.399999999998</v>
      </c>
      <c r="G7" s="21">
        <f aca="true" t="shared" si="0" ref="G7:G17">F7/E7</f>
        <v>1.0071191973290976</v>
      </c>
      <c r="H7" s="22"/>
    </row>
    <row r="8" spans="1:7" ht="15.75">
      <c r="A8" s="23" t="s">
        <v>8</v>
      </c>
      <c r="B8" s="24"/>
      <c r="C8" s="154"/>
      <c r="D8" s="155"/>
      <c r="E8" s="19">
        <v>2621.2</v>
      </c>
      <c r="F8" s="19">
        <v>2971.8</v>
      </c>
      <c r="G8" s="21">
        <f t="shared" si="0"/>
        <v>1.1337555318174883</v>
      </c>
    </row>
    <row r="9" spans="1:7" ht="15.75">
      <c r="A9" s="23" t="s">
        <v>9</v>
      </c>
      <c r="B9" s="153"/>
      <c r="C9" s="154"/>
      <c r="D9" s="155"/>
      <c r="E9" s="19">
        <v>1452.6</v>
      </c>
      <c r="F9" s="20">
        <v>1481.7</v>
      </c>
      <c r="G9" s="21">
        <f t="shared" si="0"/>
        <v>1.020033044196613</v>
      </c>
    </row>
    <row r="10" spans="1:7" ht="15.75">
      <c r="A10" s="25" t="s">
        <v>10</v>
      </c>
      <c r="B10" s="153"/>
      <c r="C10" s="154"/>
      <c r="D10" s="155"/>
      <c r="E10" s="19">
        <v>727.9</v>
      </c>
      <c r="F10" s="20">
        <v>759.6</v>
      </c>
      <c r="G10" s="21">
        <f t="shared" si="0"/>
        <v>1.0435499381783213</v>
      </c>
    </row>
    <row r="11" spans="1:7" ht="15.75">
      <c r="A11" s="23" t="s">
        <v>11</v>
      </c>
      <c r="B11" s="153"/>
      <c r="C11" s="154"/>
      <c r="D11" s="155"/>
      <c r="E11" s="19">
        <v>386.5</v>
      </c>
      <c r="F11" s="20">
        <v>382.3</v>
      </c>
      <c r="G11" s="21">
        <f t="shared" si="0"/>
        <v>0.9891332470892626</v>
      </c>
    </row>
    <row r="12" spans="1:7" ht="15.75">
      <c r="A12" s="23" t="s">
        <v>12</v>
      </c>
      <c r="B12" s="153"/>
      <c r="C12" s="154"/>
      <c r="D12" s="155"/>
      <c r="E12" s="19">
        <v>250.4</v>
      </c>
      <c r="F12" s="20">
        <v>326.1</v>
      </c>
      <c r="G12" s="21">
        <f t="shared" si="0"/>
        <v>1.3023162939297126</v>
      </c>
    </row>
    <row r="13" spans="1:7" ht="16.5" thickBot="1">
      <c r="A13" s="26" t="s">
        <v>13</v>
      </c>
      <c r="B13" s="27"/>
      <c r="C13" s="28"/>
      <c r="D13" s="29"/>
      <c r="E13" s="30"/>
      <c r="F13" s="31"/>
      <c r="G13" s="32">
        <v>1.303</v>
      </c>
    </row>
    <row r="14" spans="1:7" ht="16.5" thickBot="1">
      <c r="A14" s="33" t="s">
        <v>14</v>
      </c>
      <c r="B14" s="34" t="s">
        <v>15</v>
      </c>
      <c r="C14" s="35"/>
      <c r="D14" s="36">
        <f>D18+D19</f>
        <v>112.1</v>
      </c>
      <c r="E14" s="8">
        <f>E19+E20+E21</f>
        <v>20.153521002729914</v>
      </c>
      <c r="F14" s="8">
        <f>F19+F20+F21</f>
        <v>24</v>
      </c>
      <c r="G14" s="10">
        <f t="shared" si="0"/>
        <v>1.1908589073219047</v>
      </c>
    </row>
    <row r="15" spans="1:7" ht="16.5" hidden="1" thickBot="1">
      <c r="A15" s="37" t="s">
        <v>16</v>
      </c>
      <c r="B15" s="38" t="s">
        <v>17</v>
      </c>
      <c r="C15" s="39"/>
      <c r="D15" s="40">
        <v>109220.5</v>
      </c>
      <c r="E15" s="41"/>
      <c r="F15" s="41"/>
      <c r="G15" s="42" t="e">
        <f t="shared" si="0"/>
        <v>#DIV/0!</v>
      </c>
    </row>
    <row r="16" spans="1:7" ht="16.5" hidden="1" thickBot="1">
      <c r="A16" s="43"/>
      <c r="B16" s="44" t="s">
        <v>15</v>
      </c>
      <c r="C16" s="45"/>
      <c r="D16" s="46">
        <f>D15*0.8/1000</f>
        <v>87.3764</v>
      </c>
      <c r="E16" s="47"/>
      <c r="F16" s="47"/>
      <c r="G16" s="21" t="e">
        <f t="shared" si="0"/>
        <v>#DIV/0!</v>
      </c>
    </row>
    <row r="17" spans="1:7" ht="16.5" hidden="1" thickBot="1">
      <c r="A17" s="48"/>
      <c r="B17" s="49" t="s">
        <v>18</v>
      </c>
      <c r="C17" s="50"/>
      <c r="D17" s="51"/>
      <c r="E17" s="52"/>
      <c r="F17" s="52"/>
      <c r="G17" s="32" t="e">
        <f t="shared" si="0"/>
        <v>#DIV/0!</v>
      </c>
    </row>
    <row r="18" spans="1:7" ht="15.75">
      <c r="A18" s="53" t="s">
        <v>6</v>
      </c>
      <c r="B18" s="54"/>
      <c r="C18" s="55"/>
      <c r="D18" s="56">
        <v>92.1</v>
      </c>
      <c r="E18" s="57"/>
      <c r="F18" s="58"/>
      <c r="G18" s="59"/>
    </row>
    <row r="19" spans="1:7" ht="15.75">
      <c r="A19" s="18" t="s">
        <v>7</v>
      </c>
      <c r="B19" s="24"/>
      <c r="C19" s="60"/>
      <c r="D19" s="61">
        <v>20</v>
      </c>
      <c r="E19" s="62">
        <f>F19/G19</f>
        <v>8.803827751196172</v>
      </c>
      <c r="F19" s="20">
        <v>9.2</v>
      </c>
      <c r="G19" s="63">
        <v>1.045</v>
      </c>
    </row>
    <row r="20" spans="1:7" ht="15.75">
      <c r="A20" s="18" t="s">
        <v>19</v>
      </c>
      <c r="B20" s="24"/>
      <c r="C20" s="60"/>
      <c r="D20" s="64"/>
      <c r="E20" s="20">
        <f>F20/G20</f>
        <v>11.349693251533742</v>
      </c>
      <c r="F20" s="20">
        <v>14.8</v>
      </c>
      <c r="G20" s="63">
        <v>1.304</v>
      </c>
    </row>
    <row r="21" spans="1:7" ht="16.5" thickBot="1">
      <c r="A21" s="65" t="s">
        <v>20</v>
      </c>
      <c r="B21" s="66"/>
      <c r="C21" s="67"/>
      <c r="D21" s="68">
        <v>101.7</v>
      </c>
      <c r="E21" s="69"/>
      <c r="F21" s="69"/>
      <c r="G21" s="70">
        <v>1.356</v>
      </c>
    </row>
    <row r="22" spans="1:7" ht="16.5" thickBot="1">
      <c r="A22" s="71" t="s">
        <v>21</v>
      </c>
      <c r="B22" s="72" t="s">
        <v>22</v>
      </c>
      <c r="C22" s="73"/>
      <c r="D22" s="74">
        <f>D23+D25</f>
        <v>58287.6</v>
      </c>
      <c r="E22" s="75">
        <f>E24+E25+E26+E27</f>
        <v>38354.682238997295</v>
      </c>
      <c r="F22" s="75">
        <f>F24+F25+F26+F27</f>
        <v>38549.7</v>
      </c>
      <c r="G22" s="76">
        <f>F22/E22</f>
        <v>1.0050845881028945</v>
      </c>
    </row>
    <row r="23" spans="1:7" ht="15.75">
      <c r="A23" s="53" t="s">
        <v>6</v>
      </c>
      <c r="B23" s="152"/>
      <c r="C23" s="55"/>
      <c r="D23" s="56">
        <v>20766.6</v>
      </c>
      <c r="E23" s="77"/>
      <c r="F23" s="77"/>
      <c r="G23" s="78"/>
    </row>
    <row r="24" spans="1:7" ht="15.75">
      <c r="A24" s="18" t="s">
        <v>7</v>
      </c>
      <c r="B24" s="24"/>
      <c r="C24" s="60"/>
      <c r="D24" s="61"/>
      <c r="E24" s="20">
        <f>F24/G24</f>
        <v>36653.53938185444</v>
      </c>
      <c r="F24" s="20">
        <v>36763.5</v>
      </c>
      <c r="G24" s="63">
        <v>1.003</v>
      </c>
    </row>
    <row r="25" spans="1:7" ht="15.75">
      <c r="A25" s="18" t="s">
        <v>23</v>
      </c>
      <c r="B25" s="24"/>
      <c r="C25" s="60"/>
      <c r="D25" s="61">
        <v>37521</v>
      </c>
      <c r="E25" s="20">
        <f>F25/G25</f>
        <v>1701.142857142857</v>
      </c>
      <c r="F25" s="20">
        <v>1786.2</v>
      </c>
      <c r="G25" s="63">
        <v>1.05</v>
      </c>
    </row>
    <row r="26" spans="1:7" ht="15.75" hidden="1">
      <c r="A26" s="79" t="s">
        <v>24</v>
      </c>
      <c r="B26" s="80"/>
      <c r="C26" s="81"/>
      <c r="D26" s="82">
        <v>114.9</v>
      </c>
      <c r="E26" s="31"/>
      <c r="F26" s="31"/>
      <c r="G26" s="83"/>
    </row>
    <row r="27" spans="1:7" ht="16.5" thickBot="1">
      <c r="A27" s="79" t="s">
        <v>20</v>
      </c>
      <c r="B27" s="84"/>
      <c r="C27" s="84"/>
      <c r="D27" s="85"/>
      <c r="E27" s="86"/>
      <c r="F27" s="86"/>
      <c r="G27" s="87">
        <v>1.155</v>
      </c>
    </row>
    <row r="28" spans="1:7" ht="32.25" thickBot="1">
      <c r="A28" s="33" t="s">
        <v>25</v>
      </c>
      <c r="B28" s="5" t="s">
        <v>26</v>
      </c>
      <c r="C28" s="35"/>
      <c r="D28" s="88">
        <v>105.6</v>
      </c>
      <c r="E28" s="9">
        <f>E33+E34+E35+E36</f>
        <v>218910.57429677979</v>
      </c>
      <c r="F28" s="9">
        <f>F33+F34+F35+F36</f>
        <v>220445.5</v>
      </c>
      <c r="G28" s="89">
        <f>F28/E28</f>
        <v>1.0070116562808853</v>
      </c>
    </row>
    <row r="29" spans="1:7" ht="12.75" customHeight="1" hidden="1">
      <c r="A29" s="90" t="s">
        <v>6</v>
      </c>
      <c r="B29" s="91"/>
      <c r="C29" s="92"/>
      <c r="D29" s="93" t="e">
        <f>(#REF!+#REF!)/2</f>
        <v>#REF!</v>
      </c>
      <c r="E29" s="94"/>
      <c r="F29" s="94"/>
      <c r="G29" s="95" t="e">
        <f>F29/E29</f>
        <v>#DIV/0!</v>
      </c>
    </row>
    <row r="30" spans="1:7" ht="18" customHeight="1">
      <c r="A30" s="53" t="s">
        <v>6</v>
      </c>
      <c r="B30" s="96"/>
      <c r="C30" s="55"/>
      <c r="D30" s="97"/>
      <c r="E30" s="77"/>
      <c r="F30" s="77"/>
      <c r="G30" s="78"/>
    </row>
    <row r="31" spans="1:7" ht="12.75" customHeight="1" hidden="1">
      <c r="A31" s="18" t="s">
        <v>27</v>
      </c>
      <c r="B31" s="98"/>
      <c r="C31" s="60"/>
      <c r="D31" s="99">
        <v>122.7</v>
      </c>
      <c r="E31" s="100"/>
      <c r="F31" s="100"/>
      <c r="G31" s="101" t="e">
        <f>F31/E31</f>
        <v>#DIV/0!</v>
      </c>
    </row>
    <row r="32" spans="1:7" ht="12.75" customHeight="1" hidden="1">
      <c r="A32" s="18" t="s">
        <v>28</v>
      </c>
      <c r="B32" s="98"/>
      <c r="C32" s="60"/>
      <c r="D32" s="61"/>
      <c r="E32" s="100"/>
      <c r="F32" s="100"/>
      <c r="G32" s="101" t="e">
        <f>F32/E32</f>
        <v>#DIV/0!</v>
      </c>
    </row>
    <row r="33" spans="1:7" ht="15.75">
      <c r="A33" s="18" t="s">
        <v>28</v>
      </c>
      <c r="B33" s="98"/>
      <c r="C33" s="60"/>
      <c r="D33" s="61"/>
      <c r="E33" s="20">
        <f>F33/G33</f>
        <v>138956.0079443893</v>
      </c>
      <c r="F33" s="20">
        <v>139928.7</v>
      </c>
      <c r="G33" s="63">
        <v>1.007</v>
      </c>
    </row>
    <row r="34" spans="1:7" ht="15.75">
      <c r="A34" s="102" t="s">
        <v>29</v>
      </c>
      <c r="B34" s="98"/>
      <c r="C34" s="60"/>
      <c r="D34" s="61"/>
      <c r="E34" s="20">
        <f>F34/G34</f>
        <v>73779.67967967967</v>
      </c>
      <c r="F34" s="20">
        <v>73705.9</v>
      </c>
      <c r="G34" s="63">
        <v>0.999</v>
      </c>
    </row>
    <row r="35" spans="1:7" ht="15.75">
      <c r="A35" s="18" t="s">
        <v>30</v>
      </c>
      <c r="B35" s="98"/>
      <c r="C35" s="60"/>
      <c r="D35" s="99">
        <v>148.64</v>
      </c>
      <c r="E35" s="20">
        <f>F35/G35</f>
        <v>6174.886672710789</v>
      </c>
      <c r="F35" s="20">
        <v>6810.9</v>
      </c>
      <c r="G35" s="63">
        <v>1.103</v>
      </c>
    </row>
    <row r="36" spans="1:7" ht="16.5" thickBot="1">
      <c r="A36" s="65" t="s">
        <v>20</v>
      </c>
      <c r="B36" s="103"/>
      <c r="C36" s="104">
        <v>1706.7</v>
      </c>
      <c r="D36" s="105">
        <v>2547.5</v>
      </c>
      <c r="E36" s="106"/>
      <c r="F36" s="69"/>
      <c r="G36" s="70">
        <v>0.794</v>
      </c>
    </row>
    <row r="37" spans="1:7" ht="12.75" hidden="1">
      <c r="A37" s="107"/>
      <c r="B37" s="108"/>
      <c r="C37" s="108"/>
      <c r="D37" s="109" t="e">
        <f>D36/#REF!*100</f>
        <v>#REF!</v>
      </c>
      <c r="E37" s="109"/>
      <c r="F37" s="109"/>
      <c r="G37" s="109"/>
    </row>
    <row r="38" spans="1:7" ht="12.75">
      <c r="A38" s="293"/>
      <c r="B38" s="294"/>
      <c r="C38" s="294"/>
      <c r="D38" s="295"/>
      <c r="E38" s="295"/>
      <c r="F38" s="110"/>
      <c r="G38" s="110"/>
    </row>
    <row r="39" ht="12.75">
      <c r="A39" s="111"/>
    </row>
    <row r="40" ht="12.75">
      <c r="A40" s="111"/>
    </row>
    <row r="41" spans="1:7" ht="30" customHeight="1" hidden="1">
      <c r="A41" s="113"/>
      <c r="B41" s="114"/>
      <c r="C41" s="114"/>
      <c r="D41" s="115"/>
      <c r="E41" s="115"/>
      <c r="F41" s="115"/>
      <c r="G41" s="115"/>
    </row>
    <row r="42" spans="1:7" ht="12.75" hidden="1">
      <c r="A42" s="114"/>
      <c r="B42" s="114" t="s">
        <v>5</v>
      </c>
      <c r="C42" s="114"/>
      <c r="D42" s="115">
        <v>10839.2</v>
      </c>
      <c r="E42" s="115"/>
      <c r="F42" s="115"/>
      <c r="G42" s="115"/>
    </row>
    <row r="43" spans="1:7" ht="12.75" hidden="1">
      <c r="A43" s="116"/>
      <c r="B43" s="114" t="s">
        <v>18</v>
      </c>
      <c r="C43" s="114"/>
      <c r="D43" s="117" t="e">
        <f>D42/#REF!*100</f>
        <v>#REF!</v>
      </c>
      <c r="E43" s="115"/>
      <c r="F43" s="115"/>
      <c r="G43" s="115"/>
    </row>
    <row r="44" spans="1:7" ht="12.75" hidden="1">
      <c r="A44" s="116"/>
      <c r="B44" s="114" t="s">
        <v>18</v>
      </c>
      <c r="C44" s="114"/>
      <c r="D44" s="117"/>
      <c r="E44" s="115"/>
      <c r="F44" s="115"/>
      <c r="G44" s="115"/>
    </row>
    <row r="45" spans="1:7" ht="12.75" hidden="1">
      <c r="A45" s="114"/>
      <c r="B45" s="114" t="s">
        <v>5</v>
      </c>
      <c r="C45" s="114"/>
      <c r="D45" s="115">
        <v>1577.2</v>
      </c>
      <c r="E45" s="115"/>
      <c r="F45" s="115"/>
      <c r="G45" s="115"/>
    </row>
    <row r="46" spans="1:7" ht="12.75" hidden="1">
      <c r="A46" s="116"/>
      <c r="B46" s="114" t="s">
        <v>18</v>
      </c>
      <c r="C46" s="114"/>
      <c r="D46" s="117">
        <f>D45/D36*100</f>
        <v>61.91167811579981</v>
      </c>
      <c r="E46" s="115"/>
      <c r="F46" s="115"/>
      <c r="G46" s="115"/>
    </row>
    <row r="47" spans="1:7" ht="12.75" hidden="1">
      <c r="A47" s="116"/>
      <c r="B47" s="114" t="s">
        <v>18</v>
      </c>
      <c r="C47" s="114"/>
      <c r="D47" s="115"/>
      <c r="E47" s="115"/>
      <c r="F47" s="115"/>
      <c r="G47" s="115"/>
    </row>
  </sheetData>
  <sheetProtection/>
  <mergeCells count="9">
    <mergeCell ref="A38:E38"/>
    <mergeCell ref="A1:G1"/>
    <mergeCell ref="A2:A4"/>
    <mergeCell ref="B2:B4"/>
    <mergeCell ref="E2:E4"/>
    <mergeCell ref="F2:F4"/>
    <mergeCell ref="G2:G4"/>
    <mergeCell ref="C3:C4"/>
    <mergeCell ref="D3:D4"/>
  </mergeCells>
  <printOptions/>
  <pageMargins left="0.984251968503937" right="0.3937007874015748" top="0.3937007874015748" bottom="0.3937007874015748" header="0.5118110236220472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39.28125" style="0" customWidth="1"/>
    <col min="2" max="2" width="16.28125" style="0" hidden="1" customWidth="1"/>
    <col min="3" max="3" width="15.7109375" style="0" hidden="1" customWidth="1"/>
    <col min="4" max="7" width="16.140625" style="0" customWidth="1"/>
    <col min="8" max="8" width="16.00390625" style="0" customWidth="1"/>
    <col min="9" max="9" width="15.57421875" style="0" customWidth="1"/>
    <col min="10" max="10" width="14.57421875" style="0" hidden="1" customWidth="1"/>
    <col min="11" max="11" width="15.8515625" style="0" customWidth="1"/>
  </cols>
  <sheetData>
    <row r="1" spans="1:11" ht="41.25" customHeight="1">
      <c r="A1" s="314" t="s">
        <v>84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15.75" thickBot="1">
      <c r="A2" s="182"/>
      <c r="B2" s="182"/>
      <c r="C2" s="182"/>
      <c r="D2" s="182"/>
      <c r="E2" s="182"/>
      <c r="F2" s="182"/>
      <c r="G2" s="182"/>
      <c r="H2" s="182"/>
      <c r="I2" s="183"/>
      <c r="J2" s="183"/>
      <c r="K2" s="183" t="s">
        <v>67</v>
      </c>
    </row>
    <row r="3" spans="1:11" ht="43.5" thickBot="1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105</v>
      </c>
      <c r="I3" s="194" t="s">
        <v>106</v>
      </c>
      <c r="J3" s="229" t="s">
        <v>77</v>
      </c>
      <c r="K3" s="194" t="s">
        <v>98</v>
      </c>
    </row>
    <row r="4" spans="1:11" s="184" customFormat="1" ht="27" customHeight="1" thickBot="1">
      <c r="A4" s="230" t="s">
        <v>32</v>
      </c>
      <c r="B4" s="231">
        <v>17780.6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6">
        <v>27506.4</v>
      </c>
      <c r="I4" s="196">
        <v>30029</v>
      </c>
      <c r="J4" s="232"/>
      <c r="K4" s="196">
        <v>30150</v>
      </c>
    </row>
    <row r="5" spans="1:11" ht="21" customHeight="1" thickBot="1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8"/>
      <c r="I5" s="198">
        <f>I4/H4*100</f>
        <v>109.17095657737835</v>
      </c>
      <c r="J5" s="235" t="e">
        <f>J4/#REF!*100</f>
        <v>#REF!</v>
      </c>
      <c r="K5" s="198">
        <f>K4/G4*100</f>
        <v>105.24074474843448</v>
      </c>
    </row>
    <row r="6" spans="1:11" ht="15.75" hidden="1" thickBot="1">
      <c r="A6" s="236"/>
      <c r="B6" s="237"/>
      <c r="C6" s="238"/>
      <c r="D6" s="238"/>
      <c r="E6" s="238"/>
      <c r="F6" s="238"/>
      <c r="G6" s="238"/>
      <c r="H6" s="239"/>
      <c r="I6" s="239"/>
      <c r="J6" s="240"/>
      <c r="K6" s="239"/>
    </row>
    <row r="7" spans="1:11" s="184" customFormat="1" ht="19.5">
      <c r="A7" s="241" t="s">
        <v>51</v>
      </c>
      <c r="B7" s="242"/>
      <c r="C7" s="243">
        <v>26623.2</v>
      </c>
      <c r="D7" s="243">
        <v>21981.9</v>
      </c>
      <c r="E7" s="243">
        <v>22498.9</v>
      </c>
      <c r="F7" s="243">
        <v>28246.9</v>
      </c>
      <c r="G7" s="243">
        <v>24271.3</v>
      </c>
      <c r="H7" s="244">
        <v>25535.9</v>
      </c>
      <c r="I7" s="244">
        <v>24752.7</v>
      </c>
      <c r="J7" s="245"/>
      <c r="K7" s="244">
        <v>26400</v>
      </c>
    </row>
    <row r="8" spans="1:11" ht="15.75" thickBot="1">
      <c r="A8" s="246" t="s">
        <v>50</v>
      </c>
      <c r="B8" s="247"/>
      <c r="C8" s="246">
        <v>128.8</v>
      </c>
      <c r="D8" s="248">
        <f>D7/C7*100</f>
        <v>82.56670873523844</v>
      </c>
      <c r="E8" s="248">
        <f>E7/D7*100</f>
        <v>102.35193500106907</v>
      </c>
      <c r="F8" s="248">
        <v>124.3</v>
      </c>
      <c r="G8" s="248">
        <f>G7/F7*100</f>
        <v>85.92553519147233</v>
      </c>
      <c r="H8" s="249"/>
      <c r="I8" s="250">
        <f>I7/H7*100</f>
        <v>96.93294538277483</v>
      </c>
      <c r="J8" s="251"/>
      <c r="K8" s="250">
        <f>K7/G7*100</f>
        <v>108.77044080869176</v>
      </c>
    </row>
    <row r="13" spans="1:11" ht="34.5" customHeight="1">
      <c r="A13" s="315"/>
      <c r="B13" s="316"/>
      <c r="C13" s="316"/>
      <c r="D13" s="316"/>
      <c r="E13" s="316"/>
      <c r="F13" s="316"/>
      <c r="G13" s="316"/>
      <c r="H13" s="316"/>
      <c r="I13" s="316"/>
      <c r="J13" s="316"/>
      <c r="K13" s="316"/>
    </row>
    <row r="22" ht="15">
      <c r="A22" s="185"/>
    </row>
    <row r="23" ht="15">
      <c r="A23" s="185"/>
    </row>
    <row r="30" ht="15">
      <c r="A30" s="186"/>
    </row>
    <row r="31" ht="15">
      <c r="A31" s="186"/>
    </row>
  </sheetData>
  <sheetProtection/>
  <mergeCells count="2">
    <mergeCell ref="A1:K1"/>
    <mergeCell ref="A13:K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2015-10-07T13:29:22Z</dcterms:modified>
  <cp:category/>
  <cp:version/>
  <cp:contentType/>
  <cp:contentStatus/>
</cp:coreProperties>
</file>