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полугодие" sheetId="1" r:id="rId1"/>
    <sheet name="Показатели транспортной работы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<sst xmlns="http://schemas.openxmlformats.org/spreadsheetml/2006/main" count="84" uniqueCount="61">
  <si>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</si>
  <si>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</si>
  <si>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</si>
  <si>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</si>
  <si>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</si>
  <si>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</si>
  <si>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</si>
  <si>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</si>
  <si>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</si>
  <si>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</si>
  <si>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</si>
  <si>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</si>
  <si>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</si>
  <si>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</si>
  <si>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</si>
  <si>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</si>
  <si>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</si>
  <si>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</si>
  <si>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</si>
  <si>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</si>
  <si>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</si>
  <si>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</si>
  <si>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</si>
  <si>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</si>
  <si>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</si>
  <si>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</si>
  <si>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</si>
  <si>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</si>
  <si>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</si>
  <si>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</si>
  <si>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</si>
  <si>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t>ВСЕГО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</si>
  <si>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</si>
  <si>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</si>
  <si>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</si>
  <si>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</si>
  <si>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</si>
  <si>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</si>
  <si>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</si>
  <si>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</si>
  <si>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</si>
  <si>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</si>
  <si>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</si>
  <si>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</si>
  <si>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</si>
  <si>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</si>
  <si>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Выполнение государственными учреждениями государственных заданий</t>
  </si>
  <si>
    <t>Погашение кредиторской задолженности</t>
  </si>
  <si>
    <t>Средства для обеспечения дополнительных расходных обязательств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</si>
  <si>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</si>
  <si>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</si>
  <si>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</si>
  <si>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</si>
  <si>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Транспортные услуги населению, в том числе: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</si>
  <si>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</si>
  <si>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</si>
  <si>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</si>
  <si>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(тыс. руб.)</t>
  </si>
  <si>
    <t xml:space="preserve">Бюджетные назначения на 2013 год
</t>
  </si>
  <si>
    <t>Сведения об использовании комитетом транспорта Саратовской области выделяемых бюджетных средств по состоянию
 на 1июля 2013 года</t>
  </si>
  <si>
    <t>Кассовое исполнение по состоянию 
на 1июля
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</si>
</sst>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48" fillId="0" borderId="4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44" xfId="0" applyFont="1" applyBorder="1" applyAlignment="1">
      <alignment horizontal="center" wrapText="1"/>
    </xf>
    <xf numFmtId="0" fontId="49" fillId="0" borderId="45" xfId="0" applyFont="1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164" fontId="49" fillId="0" borderId="46" xfId="0" applyNumberFormat="1" applyFont="1" applyBorder="1" applyAlignment="1">
      <alignment horizontal="center"/>
    </xf>
    <xf numFmtId="0" fontId="49" fillId="0" borderId="47" xfId="0" applyFont="1" applyBorder="1" applyAlignment="1">
      <alignment/>
    </xf>
    <xf numFmtId="0" fontId="49" fillId="0" borderId="20" xfId="0" applyFont="1" applyBorder="1" applyAlignment="1">
      <alignment wrapText="1"/>
    </xf>
    <xf numFmtId="0" fontId="49" fillId="0" borderId="26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164" fontId="49" fillId="0" borderId="48" xfId="0" applyNumberFormat="1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49" xfId="0" applyFont="1" applyBorder="1" applyAlignment="1">
      <alignment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164" fontId="49" fillId="0" borderId="39" xfId="0" applyNumberFormat="1" applyFont="1" applyBorder="1" applyAlignment="1">
      <alignment horizontal="center"/>
    </xf>
    <xf numFmtId="0" fontId="48" fillId="0" borderId="42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164" fontId="48" fillId="0" borderId="44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51" fillId="0" borderId="4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33" borderId="30" xfId="0" applyFont="1" applyFill="1" applyBorder="1" applyAlignment="1">
      <alignment horizontal="left" vertical="center" wrapText="1"/>
    </xf>
    <xf numFmtId="166" fontId="52" fillId="0" borderId="17" xfId="0" applyNumberFormat="1" applyFont="1" applyBorder="1" applyAlignment="1">
      <alignment horizontal="center" vertical="center"/>
    </xf>
    <xf numFmtId="166" fontId="52" fillId="0" borderId="40" xfId="0" applyNumberFormat="1" applyFont="1" applyBorder="1" applyAlignment="1">
      <alignment horizontal="center" vertical="center"/>
    </xf>
    <xf numFmtId="166" fontId="52" fillId="0" borderId="46" xfId="0" applyNumberFormat="1" applyFont="1" applyBorder="1" applyAlignment="1">
      <alignment horizontal="center" vertical="center"/>
    </xf>
    <xf numFmtId="166" fontId="53" fillId="0" borderId="17" xfId="0" applyNumberFormat="1" applyFont="1" applyBorder="1" applyAlignment="1">
      <alignment horizontal="center" vertical="center"/>
    </xf>
    <xf numFmtId="166" fontId="53" fillId="33" borderId="40" xfId="0" applyNumberFormat="1" applyFont="1" applyFill="1" applyBorder="1" applyAlignment="1">
      <alignment horizontal="center" vertical="center"/>
    </xf>
    <xf numFmtId="166" fontId="53" fillId="0" borderId="46" xfId="0" applyNumberFormat="1" applyFont="1" applyBorder="1" applyAlignment="1">
      <alignment horizontal="center" vertical="center"/>
    </xf>
    <xf numFmtId="166" fontId="52" fillId="0" borderId="26" xfId="0" applyNumberFormat="1" applyFont="1" applyBorder="1" applyAlignment="1">
      <alignment horizontal="center" vertical="center"/>
    </xf>
    <xf numFmtId="166" fontId="52" fillId="0" borderId="41" xfId="0" applyNumberFormat="1" applyFont="1" applyBorder="1" applyAlignment="1">
      <alignment horizontal="center" vertical="center"/>
    </xf>
    <xf numFmtId="166" fontId="52" fillId="0" borderId="48" xfId="0" applyNumberFormat="1" applyFont="1" applyBorder="1" applyAlignment="1">
      <alignment horizontal="center" vertical="center"/>
    </xf>
    <xf numFmtId="166" fontId="52" fillId="0" borderId="23" xfId="0" applyNumberFormat="1" applyFont="1" applyBorder="1" applyAlignment="1">
      <alignment horizontal="center" vertical="center"/>
    </xf>
    <xf numFmtId="166" fontId="52" fillId="0" borderId="38" xfId="0" applyNumberFormat="1" applyFont="1" applyBorder="1" applyAlignment="1">
      <alignment horizontal="center" vertical="center"/>
    </xf>
    <xf numFmtId="166" fontId="52" fillId="0" borderId="39" xfId="0" applyNumberFormat="1" applyFont="1" applyBorder="1" applyAlignment="1">
      <alignment horizontal="center" vertical="center"/>
    </xf>
    <xf numFmtId="166" fontId="52" fillId="0" borderId="35" xfId="0" applyNumberFormat="1" applyFont="1" applyBorder="1" applyAlignment="1">
      <alignment horizontal="center" vertical="center"/>
    </xf>
    <xf numFmtId="166" fontId="52" fillId="0" borderId="50" xfId="0" applyNumberFormat="1" applyFont="1" applyBorder="1" applyAlignment="1">
      <alignment horizontal="center" vertical="center"/>
    </xf>
    <xf numFmtId="166" fontId="52" fillId="0" borderId="51" xfId="0" applyNumberFormat="1" applyFont="1" applyBorder="1" applyAlignment="1">
      <alignment horizontal="center" vertical="center"/>
    </xf>
    <xf numFmtId="166" fontId="51" fillId="0" borderId="13" xfId="0" applyNumberFormat="1" applyFont="1" applyBorder="1" applyAlignment="1">
      <alignment horizontal="center" vertical="center"/>
    </xf>
    <xf numFmtId="166" fontId="51" fillId="0" borderId="44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51" fillId="0" borderId="43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52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53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8"/>
  <sheetViews>
    <sheetView tabSelected="1" zoomScalePageLayoutView="0" workbookViewId="0" topLeftCell="A23">
      <selection activeCell="B43" sqref="B43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22" t="s">
        <v>32</v>
      </c>
      <c r="B5" s="123" t="s">
        <v>33</v>
      </c>
      <c r="C5" s="124" t="s">
        <v>34</v>
      </c>
      <c r="D5" s="125" t="s">
        <v>35</v>
      </c>
      <c r="E5" s="126" t="s">
        <v>36</v>
      </c>
    </row>
    <row r="6" spans="1:5" ht="91.5" customHeight="1" hidden="1">
      <c r="A6" s="127">
        <v>1</v>
      </c>
      <c r="B6" s="128" t="s">
        <v>37</v>
      </c>
      <c r="C6" s="129">
        <f>23000+200000+186600</f>
        <v>409600</v>
      </c>
      <c r="D6" s="130">
        <f>14860+148774.5+119062</f>
        <v>282696.5</v>
      </c>
      <c r="E6" s="131">
        <f aca="true" t="shared" si="0" ref="E6:E15">D6/C6*100</f>
        <v>69.0177001953125</v>
      </c>
    </row>
    <row r="7" spans="1:5" ht="150" hidden="1">
      <c r="A7" s="132">
        <v>2</v>
      </c>
      <c r="B7" s="133" t="s">
        <v>38</v>
      </c>
      <c r="C7" s="134">
        <f>42200+10875.8+17200+4302.7</f>
        <v>74578.5</v>
      </c>
      <c r="D7" s="135">
        <f>47579.3+13944.3+4302.7</f>
        <v>65826.3</v>
      </c>
      <c r="E7" s="136">
        <f t="shared" si="0"/>
        <v>88.26444618757418</v>
      </c>
    </row>
    <row r="8" spans="1:5" ht="180" hidden="1">
      <c r="A8" s="132">
        <v>3</v>
      </c>
      <c r="B8" s="133" t="s">
        <v>39</v>
      </c>
      <c r="C8" s="134">
        <f>7609+422.7</f>
        <v>8031.7</v>
      </c>
      <c r="D8" s="135">
        <f>4850.5+255.3</f>
        <v>5105.8</v>
      </c>
      <c r="E8" s="136">
        <f t="shared" si="0"/>
        <v>63.570601491589585</v>
      </c>
    </row>
    <row r="9" spans="1:5" ht="105" hidden="1">
      <c r="A9" s="132">
        <v>4</v>
      </c>
      <c r="B9" s="133" t="s">
        <v>40</v>
      </c>
      <c r="C9" s="134">
        <f>1100+467644.3+136450+39744+133464.2+21185.5+5049.8</f>
        <v>804637.8</v>
      </c>
      <c r="D9" s="135">
        <v>738926</v>
      </c>
      <c r="E9" s="136">
        <f t="shared" si="0"/>
        <v>91.83336900155572</v>
      </c>
    </row>
    <row r="10" spans="1:5" ht="75" hidden="1">
      <c r="A10" s="132">
        <v>5</v>
      </c>
      <c r="B10" s="133" t="s">
        <v>41</v>
      </c>
      <c r="C10" s="134">
        <v>10000</v>
      </c>
      <c r="D10" s="135">
        <v>9008.02</v>
      </c>
      <c r="E10" s="136">
        <f t="shared" si="0"/>
        <v>90.0802</v>
      </c>
    </row>
    <row r="11" spans="1:5" ht="15" hidden="1">
      <c r="A11" s="132">
        <v>6</v>
      </c>
      <c r="B11" s="137" t="s">
        <v>42</v>
      </c>
      <c r="C11" s="134">
        <f>6270+6000+1356624.3</f>
        <v>1368894.3</v>
      </c>
      <c r="D11" s="135">
        <f>1008.2+1058837.3</f>
        <v>1059845.5</v>
      </c>
      <c r="E11" s="136">
        <f t="shared" si="0"/>
        <v>77.42347236013767</v>
      </c>
    </row>
    <row r="12" spans="1:5" ht="15" hidden="1">
      <c r="A12" s="132">
        <v>7</v>
      </c>
      <c r="B12" s="137" t="s">
        <v>43</v>
      </c>
      <c r="C12" s="134">
        <f>10846.9+38153.1</f>
        <v>49000</v>
      </c>
      <c r="D12" s="135">
        <f>10782.6+37935.8</f>
        <v>48718.4</v>
      </c>
      <c r="E12" s="136">
        <f t="shared" si="0"/>
        <v>99.42530612244899</v>
      </c>
    </row>
    <row r="13" spans="1:5" ht="60" hidden="1">
      <c r="A13" s="132">
        <v>8</v>
      </c>
      <c r="B13" s="133" t="s">
        <v>44</v>
      </c>
      <c r="C13" s="134">
        <f>5000+7500</f>
        <v>12500</v>
      </c>
      <c r="D13" s="135">
        <f>6750+87.9</f>
        <v>6837.9</v>
      </c>
      <c r="E13" s="136">
        <f t="shared" si="0"/>
        <v>54.703199999999995</v>
      </c>
    </row>
    <row r="14" spans="1:5" ht="15" hidden="1">
      <c r="A14" s="138">
        <v>9</v>
      </c>
      <c r="B14" s="139" t="s">
        <v>45</v>
      </c>
      <c r="C14" s="140">
        <f>30371.3+70+14189</f>
        <v>44630.3</v>
      </c>
      <c r="D14" s="141">
        <f>17841.9+70</f>
        <v>17911.9</v>
      </c>
      <c r="E14" s="142">
        <f t="shared" si="0"/>
        <v>40.13394487601472</v>
      </c>
    </row>
    <row r="15" spans="1:5" ht="15.75" hidden="1" thickBot="1">
      <c r="A15" s="143"/>
      <c r="B15" s="144" t="s">
        <v>31</v>
      </c>
      <c r="C15" s="145">
        <f>SUM(C6:C14)</f>
        <v>2781872.5999999996</v>
      </c>
      <c r="D15" s="146">
        <f>SUM(D6:D14)</f>
        <v>2234876.32</v>
      </c>
      <c r="E15" s="147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184" t="s">
        <v>59</v>
      </c>
      <c r="B23" s="184"/>
      <c r="C23" s="184"/>
      <c r="D23" s="184"/>
      <c r="E23" s="184"/>
    </row>
    <row r="24" ht="15.75" thickBot="1">
      <c r="E24" s="182" t="s">
        <v>57</v>
      </c>
    </row>
    <row r="25" spans="1:5" ht="83.25" customHeight="1" thickBot="1">
      <c r="A25" s="154" t="s">
        <v>32</v>
      </c>
      <c r="B25" s="154" t="s">
        <v>33</v>
      </c>
      <c r="C25" s="180" t="s">
        <v>58</v>
      </c>
      <c r="D25" s="183" t="s">
        <v>60</v>
      </c>
      <c r="E25" s="153" t="s">
        <v>36</v>
      </c>
    </row>
    <row r="26" spans="1:5" ht="44.25" customHeight="1">
      <c r="A26" s="148">
        <v>1</v>
      </c>
      <c r="B26" s="155" t="s">
        <v>53</v>
      </c>
      <c r="C26" s="163">
        <v>1218566.3</v>
      </c>
      <c r="D26" s="164">
        <v>545410.6</v>
      </c>
      <c r="E26" s="165">
        <f>D26/C26*100</f>
        <v>44.75838532544351</v>
      </c>
    </row>
    <row r="27" spans="1:5" ht="35.25" customHeight="1" hidden="1">
      <c r="A27" s="148"/>
      <c r="B27" s="156" t="s">
        <v>54</v>
      </c>
      <c r="C27" s="166"/>
      <c r="D27" s="167"/>
      <c r="E27" s="168" t="e">
        <f>D27/C27*100</f>
        <v>#DIV/0!</v>
      </c>
    </row>
    <row r="28" spans="1:5" ht="34.5" customHeight="1" hidden="1">
      <c r="A28" s="148"/>
      <c r="B28" s="156" t="s">
        <v>55</v>
      </c>
      <c r="C28" s="166"/>
      <c r="D28" s="167"/>
      <c r="E28" s="168" t="e">
        <f>D28/C28*100</f>
        <v>#DIV/0!</v>
      </c>
    </row>
    <row r="29" spans="1:5" ht="39.75" customHeight="1" hidden="1">
      <c r="A29" s="148"/>
      <c r="B29" s="156" t="s">
        <v>56</v>
      </c>
      <c r="C29" s="166"/>
      <c r="D29" s="167"/>
      <c r="E29" s="168" t="e">
        <f>D29/C29*100</f>
        <v>#DIV/0!</v>
      </c>
    </row>
    <row r="30" spans="1:5" ht="44.25" customHeight="1">
      <c r="A30" s="149">
        <v>2</v>
      </c>
      <c r="B30" s="157" t="s">
        <v>46</v>
      </c>
      <c r="C30" s="169">
        <v>58000</v>
      </c>
      <c r="D30" s="170">
        <v>27021.3</v>
      </c>
      <c r="E30" s="171">
        <f>D30/C30*100</f>
        <v>46.58844827586206</v>
      </c>
    </row>
    <row r="31" spans="1:5" ht="44.25" customHeight="1">
      <c r="A31" s="149">
        <v>3</v>
      </c>
      <c r="B31" s="158" t="s">
        <v>42</v>
      </c>
      <c r="C31" s="169">
        <v>26340</v>
      </c>
      <c r="D31" s="170">
        <v>8513.9</v>
      </c>
      <c r="E31" s="171">
        <f>D31/C31*100</f>
        <v>32.32308276385725</v>
      </c>
    </row>
    <row r="32" spans="1:5" ht="44.25" customHeight="1" hidden="1">
      <c r="A32" s="149">
        <v>4</v>
      </c>
      <c r="B32" s="158" t="s">
        <v>52</v>
      </c>
      <c r="C32" s="169"/>
      <c r="D32" s="170"/>
      <c r="E32" s="171" t="e">
        <f>D32/C32*100</f>
        <v>#DIV/0!</v>
      </c>
    </row>
    <row r="33" spans="1:5" ht="44.25" customHeight="1" hidden="1">
      <c r="A33" s="149">
        <v>5</v>
      </c>
      <c r="B33" s="158"/>
      <c r="C33" s="169"/>
      <c r="D33" s="170"/>
      <c r="E33" s="171" t="e">
        <f>D33/C33*100</f>
        <v>#DIV/0!</v>
      </c>
    </row>
    <row r="34" spans="1:5" ht="44.25" customHeight="1">
      <c r="A34" s="150">
        <v>4</v>
      </c>
      <c r="B34" s="159" t="s">
        <v>47</v>
      </c>
      <c r="C34" s="172">
        <v>45787.2</v>
      </c>
      <c r="D34" s="173">
        <v>34908.8</v>
      </c>
      <c r="E34" s="174">
        <f>D34/C34*100</f>
        <v>76.24139497501487</v>
      </c>
    </row>
    <row r="35" spans="1:5" ht="44.25" customHeight="1">
      <c r="A35" s="149">
        <v>5</v>
      </c>
      <c r="B35" s="160" t="s">
        <v>45</v>
      </c>
      <c r="C35" s="172">
        <v>23704.8</v>
      </c>
      <c r="D35" s="173">
        <v>9722.7</v>
      </c>
      <c r="E35" s="174">
        <f>D35/C35*100</f>
        <v>41.015743646856336</v>
      </c>
    </row>
    <row r="36" spans="1:5" ht="44.25" customHeight="1" hidden="1" thickBot="1">
      <c r="A36" s="151"/>
      <c r="B36" s="161"/>
      <c r="C36" s="175"/>
      <c r="D36" s="175"/>
      <c r="E36" s="174" t="e">
        <f>D36/C36*100</f>
        <v>#DIV/0!</v>
      </c>
    </row>
    <row r="37" spans="1:5" ht="44.25" customHeight="1" thickBot="1">
      <c r="A37" s="151">
        <v>6</v>
      </c>
      <c r="B37" s="162" t="s">
        <v>48</v>
      </c>
      <c r="C37" s="176">
        <v>575.6</v>
      </c>
      <c r="D37" s="177">
        <v>540.6</v>
      </c>
      <c r="E37" s="174">
        <f>D37/C37*100</f>
        <v>93.91938846421127</v>
      </c>
    </row>
    <row r="38" spans="1:5" ht="44.25" customHeight="1" thickBot="1">
      <c r="A38" s="152"/>
      <c r="B38" s="181" t="s">
        <v>31</v>
      </c>
      <c r="C38" s="178">
        <f>C26+C30+C31+C32+C34+C35+C37</f>
        <v>1372973.9000000001</v>
      </c>
      <c r="D38" s="178">
        <f>D26+D30+D31+D32+D34+D35+D37</f>
        <v>626117.9</v>
      </c>
      <c r="E38" s="179">
        <f>D38/C38*100</f>
        <v>45.6030446026687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188" t="s">
        <v>49</v>
      </c>
      <c r="B1" s="189"/>
      <c r="C1" s="189"/>
      <c r="D1" s="189"/>
      <c r="E1" s="189"/>
      <c r="F1" s="189"/>
      <c r="G1" s="189"/>
    </row>
    <row r="2" spans="1:7" ht="54" customHeight="1" thickBot="1">
      <c r="A2" s="190" t="s">
        <v>0</v>
      </c>
      <c r="B2" s="193" t="s">
        <v>1</v>
      </c>
      <c r="C2" s="2" t="s">
        <v>2</v>
      </c>
      <c r="D2" s="3" t="s">
        <v>2</v>
      </c>
      <c r="E2" s="196" t="s">
        <v>50</v>
      </c>
      <c r="F2" s="196" t="s">
        <v>51</v>
      </c>
      <c r="G2" s="199" t="s">
        <v>3</v>
      </c>
    </row>
    <row r="3" spans="1:7" ht="12.75" customHeight="1" hidden="1">
      <c r="A3" s="191"/>
      <c r="B3" s="194"/>
      <c r="C3" s="202">
        <v>2001</v>
      </c>
      <c r="D3" s="204">
        <v>2002</v>
      </c>
      <c r="E3" s="197"/>
      <c r="F3" s="197"/>
      <c r="G3" s="200"/>
    </row>
    <row r="4" spans="1:7" ht="15.75" customHeight="1" hidden="1" thickBot="1">
      <c r="A4" s="192"/>
      <c r="B4" s="195"/>
      <c r="C4" s="203"/>
      <c r="D4" s="205"/>
      <c r="E4" s="198"/>
      <c r="F4" s="198"/>
      <c r="G4" s="201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19"/>
      <c r="C7" s="120"/>
      <c r="D7" s="121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20"/>
      <c r="D8" s="121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19"/>
      <c r="C9" s="120"/>
      <c r="D9" s="121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19"/>
      <c r="C10" s="120"/>
      <c r="D10" s="121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19"/>
      <c r="C11" s="120"/>
      <c r="D11" s="121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19"/>
      <c r="C12" s="120"/>
      <c r="D12" s="121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18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185"/>
      <c r="B38" s="186"/>
      <c r="C38" s="186"/>
      <c r="D38" s="187"/>
      <c r="E38" s="187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2013-08-30T09:01:58Z</dcterms:modified>
  <cp:category/>
  <cp:version/>
  <cp:contentType/>
  <cp:contentStatus/>
</cp:coreProperties>
</file>