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440" windowHeight="12345"/>
  </bookViews>
  <sheets>
    <sheet name="Лист1" sheetId="1" r:id="rId1"/>
    <sheet name="Лист2" sheetId="2" r:id="rId2"/>
    <sheet name="Лист3" sheetId="3" r:id="rId3"/>
  </sheets>
  <definedNames>
    <definedName name="OLE_LINK96" localSheetId="0">Лист1!$D$20</definedName>
    <definedName name="OLE_LINK98" localSheetId="0">Лист1!$F$18</definedName>
    <definedName name="_xlnm.Print_Titles" localSheetId="0">Лист1!$6:$8</definedName>
    <definedName name="_xlnm.Print_Area" localSheetId="0">Лист1!$A$1:$K$595</definedName>
  </definedNames>
  <calcPr calcId="125725"/>
</workbook>
</file>

<file path=xl/calcChain.xml><?xml version="1.0" encoding="utf-8"?>
<calcChain xmlns="http://schemas.openxmlformats.org/spreadsheetml/2006/main">
  <c r="H510" i="1"/>
  <c r="E161" l="1"/>
  <c r="F161"/>
  <c r="G161"/>
  <c r="H161"/>
  <c r="H160" s="1"/>
  <c r="D161"/>
  <c r="D167"/>
  <c r="J168"/>
  <c r="I168"/>
  <c r="H167"/>
  <c r="D77"/>
  <c r="E77"/>
  <c r="F77"/>
  <c r="G77"/>
  <c r="H77"/>
  <c r="G63"/>
  <c r="H266"/>
  <c r="G316"/>
  <c r="H288"/>
  <c r="I161" l="1"/>
  <c r="D160"/>
  <c r="J161"/>
  <c r="I167"/>
  <c r="F288"/>
  <c r="G288"/>
  <c r="E288"/>
  <c r="G351"/>
  <c r="E316"/>
  <c r="F316"/>
  <c r="F260"/>
  <c r="E260"/>
  <c r="F351" l="1"/>
  <c r="D406"/>
  <c r="D316"/>
  <c r="I435"/>
  <c r="J435" s="1"/>
  <c r="K435" s="1"/>
  <c r="D434"/>
  <c r="I434" s="1"/>
  <c r="I428"/>
  <c r="J428" s="1"/>
  <c r="K428" s="1"/>
  <c r="D427"/>
  <c r="I427" s="1"/>
  <c r="J365" l="1"/>
  <c r="K379"/>
  <c r="J379"/>
  <c r="J402"/>
  <c r="K400"/>
  <c r="J400"/>
  <c r="H399" l="1"/>
  <c r="D420" l="1"/>
  <c r="D413"/>
  <c r="E351"/>
  <c r="J351" s="1"/>
  <c r="E290" l="1"/>
  <c r="D288"/>
  <c r="D290"/>
  <c r="I421"/>
  <c r="J421" s="1"/>
  <c r="K421" s="1"/>
  <c r="I420"/>
  <c r="I414"/>
  <c r="J414" s="1"/>
  <c r="K414" s="1"/>
  <c r="I413"/>
  <c r="D399"/>
  <c r="J330"/>
  <c r="I330"/>
  <c r="K330"/>
  <c r="D329"/>
  <c r="H329"/>
  <c r="J323"/>
  <c r="I323"/>
  <c r="K323"/>
  <c r="D322"/>
  <c r="H322"/>
  <c r="I329" l="1"/>
  <c r="I322"/>
  <c r="E558"/>
  <c r="E557"/>
  <c r="E556"/>
  <c r="E555"/>
  <c r="I581"/>
  <c r="H575"/>
  <c r="D575"/>
  <c r="H574"/>
  <c r="H568" s="1"/>
  <c r="D574"/>
  <c r="D568" s="1"/>
  <c r="D510"/>
  <c r="I517"/>
  <c r="H511"/>
  <c r="D511"/>
  <c r="D504"/>
  <c r="K224"/>
  <c r="J224"/>
  <c r="I224"/>
  <c r="H223"/>
  <c r="D223"/>
  <c r="H217"/>
  <c r="G217"/>
  <c r="F217"/>
  <c r="E217"/>
  <c r="D217"/>
  <c r="D216" s="1"/>
  <c r="D203"/>
  <c r="E203"/>
  <c r="I184"/>
  <c r="E63"/>
  <c r="F63"/>
  <c r="H63"/>
  <c r="D63"/>
  <c r="I511" l="1"/>
  <c r="I510"/>
  <c r="H489"/>
  <c r="K217"/>
  <c r="I574"/>
  <c r="I568"/>
  <c r="I575"/>
  <c r="H504"/>
  <c r="I504" s="1"/>
  <c r="J217"/>
  <c r="I217"/>
  <c r="I223"/>
  <c r="H216"/>
  <c r="I216" s="1"/>
  <c r="I63"/>
  <c r="K358"/>
  <c r="I358"/>
  <c r="J358"/>
  <c r="J304"/>
  <c r="J269"/>
  <c r="I409" l="1"/>
  <c r="I402"/>
  <c r="I269"/>
  <c r="D558" l="1"/>
  <c r="D537" s="1"/>
  <c r="D44" s="1"/>
  <c r="E537"/>
  <c r="E44" s="1"/>
  <c r="G558"/>
  <c r="G537" s="1"/>
  <c r="G44" s="1"/>
  <c r="H558"/>
  <c r="H537" s="1"/>
  <c r="H44" s="1"/>
  <c r="D556"/>
  <c r="D535" s="1"/>
  <c r="D42" s="1"/>
  <c r="E535"/>
  <c r="E42" s="1"/>
  <c r="F556"/>
  <c r="F535" s="1"/>
  <c r="F42" s="1"/>
  <c r="G556"/>
  <c r="H556"/>
  <c r="H561"/>
  <c r="D561"/>
  <c r="I565"/>
  <c r="I563"/>
  <c r="J563"/>
  <c r="K563"/>
  <c r="D586"/>
  <c r="D530" s="1"/>
  <c r="E586"/>
  <c r="E530" s="1"/>
  <c r="G586"/>
  <c r="G530" s="1"/>
  <c r="H586"/>
  <c r="H530" s="1"/>
  <c r="D584"/>
  <c r="D528" s="1"/>
  <c r="E584"/>
  <c r="E528" s="1"/>
  <c r="F584"/>
  <c r="F528" s="1"/>
  <c r="G584"/>
  <c r="H584"/>
  <c r="H589"/>
  <c r="D589"/>
  <c r="I593"/>
  <c r="K591"/>
  <c r="J591"/>
  <c r="I591"/>
  <c r="I584" l="1"/>
  <c r="K584"/>
  <c r="I556"/>
  <c r="I44"/>
  <c r="J556"/>
  <c r="I558"/>
  <c r="J584"/>
  <c r="E29"/>
  <c r="E13" s="1"/>
  <c r="E522"/>
  <c r="D27"/>
  <c r="D11" s="1"/>
  <c r="D520"/>
  <c r="D29"/>
  <c r="D13" s="1"/>
  <c r="D522"/>
  <c r="E27"/>
  <c r="E11" s="1"/>
  <c r="E520"/>
  <c r="H522"/>
  <c r="H29"/>
  <c r="I530"/>
  <c r="F27"/>
  <c r="F11" s="1"/>
  <c r="F520"/>
  <c r="G522"/>
  <c r="G29"/>
  <c r="G535"/>
  <c r="K535" s="1"/>
  <c r="H528"/>
  <c r="I586"/>
  <c r="H535"/>
  <c r="G528"/>
  <c r="J528" s="1"/>
  <c r="K556"/>
  <c r="I537"/>
  <c r="K309"/>
  <c r="J309"/>
  <c r="I309"/>
  <c r="H308"/>
  <c r="D308"/>
  <c r="I304"/>
  <c r="H301"/>
  <c r="D301"/>
  <c r="K295"/>
  <c r="J295"/>
  <c r="I295"/>
  <c r="H294"/>
  <c r="D294"/>
  <c r="I308" l="1"/>
  <c r="I522"/>
  <c r="J290"/>
  <c r="I528"/>
  <c r="H27"/>
  <c r="H520"/>
  <c r="I520" s="1"/>
  <c r="K528"/>
  <c r="G27"/>
  <c r="G520"/>
  <c r="J535"/>
  <c r="G42"/>
  <c r="I535"/>
  <c r="H42"/>
  <c r="I42" s="1"/>
  <c r="G13"/>
  <c r="J13" s="1"/>
  <c r="J29"/>
  <c r="I294"/>
  <c r="I29"/>
  <c r="H13"/>
  <c r="I13" s="1"/>
  <c r="I301"/>
  <c r="H497"/>
  <c r="G11" l="1"/>
  <c r="K27"/>
  <c r="J27"/>
  <c r="K42"/>
  <c r="J42"/>
  <c r="K520"/>
  <c r="J520"/>
  <c r="H11"/>
  <c r="I11" s="1"/>
  <c r="I27"/>
  <c r="D202"/>
  <c r="K210"/>
  <c r="J210"/>
  <c r="I210"/>
  <c r="H209"/>
  <c r="D209"/>
  <c r="H203"/>
  <c r="G203"/>
  <c r="F203"/>
  <c r="J203" l="1"/>
  <c r="J11"/>
  <c r="K11"/>
  <c r="I209"/>
  <c r="I203"/>
  <c r="H202"/>
  <c r="I202" s="1"/>
  <c r="K203"/>
  <c r="I290" l="1"/>
  <c r="H287"/>
  <c r="I406"/>
  <c r="I399"/>
  <c r="I400"/>
  <c r="D253"/>
  <c r="H351"/>
  <c r="D351"/>
  <c r="D266" l="1"/>
  <c r="E191" l="1"/>
  <c r="E58" s="1"/>
  <c r="E50" s="1"/>
  <c r="G191"/>
  <c r="G58" s="1"/>
  <c r="G50" s="1"/>
  <c r="H191"/>
  <c r="H58" s="1"/>
  <c r="H50" s="1"/>
  <c r="I595" l="1"/>
  <c r="I592"/>
  <c r="K590"/>
  <c r="J590"/>
  <c r="I590"/>
  <c r="H588"/>
  <c r="D588"/>
  <c r="H585"/>
  <c r="H529" s="1"/>
  <c r="G585"/>
  <c r="G529" s="1"/>
  <c r="E585"/>
  <c r="E529" s="1"/>
  <c r="D585"/>
  <c r="D529" s="1"/>
  <c r="H583"/>
  <c r="G583"/>
  <c r="F583"/>
  <c r="F527" s="1"/>
  <c r="E583"/>
  <c r="E527" s="1"/>
  <c r="D583"/>
  <c r="E536"/>
  <c r="E43" s="1"/>
  <c r="E534"/>
  <c r="E41" s="1"/>
  <c r="F555"/>
  <c r="F534" s="1"/>
  <c r="F41" s="1"/>
  <c r="G555"/>
  <c r="G534" s="1"/>
  <c r="G41" s="1"/>
  <c r="H555"/>
  <c r="D555"/>
  <c r="K562"/>
  <c r="J562"/>
  <c r="I562"/>
  <c r="D557"/>
  <c r="D536" s="1"/>
  <c r="D560"/>
  <c r="I198"/>
  <c r="H195"/>
  <c r="D195"/>
  <c r="H188"/>
  <c r="D191"/>
  <c r="D58" s="1"/>
  <c r="D50" s="1"/>
  <c r="H180"/>
  <c r="D180"/>
  <c r="I187"/>
  <c r="H534" l="1"/>
  <c r="D527"/>
  <c r="D582"/>
  <c r="H527"/>
  <c r="H582"/>
  <c r="D534"/>
  <c r="D554"/>
  <c r="K41"/>
  <c r="J41"/>
  <c r="D188"/>
  <c r="I188" s="1"/>
  <c r="K534"/>
  <c r="J534"/>
  <c r="K583"/>
  <c r="G527"/>
  <c r="J527" s="1"/>
  <c r="I529"/>
  <c r="E519"/>
  <c r="D521"/>
  <c r="F519"/>
  <c r="E521"/>
  <c r="I588"/>
  <c r="I589"/>
  <c r="J583"/>
  <c r="K555"/>
  <c r="J555"/>
  <c r="I585"/>
  <c r="I583"/>
  <c r="I180"/>
  <c r="I555"/>
  <c r="I195"/>
  <c r="I191"/>
  <c r="D519" l="1"/>
  <c r="H41"/>
  <c r="I534"/>
  <c r="H519"/>
  <c r="D41"/>
  <c r="I527"/>
  <c r="I582"/>
  <c r="I58"/>
  <c r="K527"/>
  <c r="G519"/>
  <c r="I519" l="1"/>
  <c r="I41"/>
  <c r="J519"/>
  <c r="K519"/>
  <c r="H138" l="1"/>
  <c r="H61" s="1"/>
  <c r="H53" s="1"/>
  <c r="I564" l="1"/>
  <c r="E147"/>
  <c r="D147"/>
  <c r="D496"/>
  <c r="D489" s="1"/>
  <c r="D546"/>
  <c r="D540" s="1"/>
  <c r="H560"/>
  <c r="G557"/>
  <c r="G536" s="1"/>
  <c r="G521" s="1"/>
  <c r="H557"/>
  <c r="H546"/>
  <c r="H540" s="1"/>
  <c r="D119"/>
  <c r="E119"/>
  <c r="F119"/>
  <c r="G119"/>
  <c r="H119"/>
  <c r="H536" l="1"/>
  <c r="H554"/>
  <c r="D43"/>
  <c r="G43"/>
  <c r="I557"/>
  <c r="H357"/>
  <c r="D357"/>
  <c r="K288"/>
  <c r="H521" l="1"/>
  <c r="H43"/>
  <c r="I536"/>
  <c r="I386"/>
  <c r="J386" s="1"/>
  <c r="K386" s="1"/>
  <c r="I43" l="1"/>
  <c r="I521"/>
  <c r="H257"/>
  <c r="H250" s="1"/>
  <c r="H235" s="1"/>
  <c r="H350"/>
  <c r="H343"/>
  <c r="D350" l="1"/>
  <c r="D469"/>
  <c r="H476"/>
  <c r="D476"/>
  <c r="D490"/>
  <c r="D497"/>
  <c r="H539"/>
  <c r="H533" s="1"/>
  <c r="D539"/>
  <c r="D533" s="1"/>
  <c r="H547"/>
  <c r="D547"/>
  <c r="D483" l="1"/>
  <c r="H483"/>
  <c r="H490"/>
  <c r="H532"/>
  <c r="H526" s="1"/>
  <c r="D532"/>
  <c r="D449"/>
  <c r="F147"/>
  <c r="G147"/>
  <c r="H181"/>
  <c r="D181"/>
  <c r="H31" l="1"/>
  <c r="D524"/>
  <c r="D518" s="1"/>
  <c r="D526"/>
  <c r="H524"/>
  <c r="H518" s="1"/>
  <c r="I181"/>
  <c r="H174"/>
  <c r="D174"/>
  <c r="I154"/>
  <c r="K154"/>
  <c r="H153"/>
  <c r="D153"/>
  <c r="H147"/>
  <c r="H146" s="1"/>
  <c r="D146"/>
  <c r="I518" l="1"/>
  <c r="I153"/>
  <c r="I174"/>
  <c r="I146"/>
  <c r="J147"/>
  <c r="J154"/>
  <c r="I147"/>
  <c r="K147"/>
  <c r="D46"/>
  <c r="D40" s="1"/>
  <c r="H46"/>
  <c r="H40" s="1"/>
  <c r="I560"/>
  <c r="E449"/>
  <c r="F449"/>
  <c r="G449"/>
  <c r="H449"/>
  <c r="D442"/>
  <c r="D138"/>
  <c r="D61" s="1"/>
  <c r="D53" s="1"/>
  <c r="E105"/>
  <c r="F105"/>
  <c r="G105"/>
  <c r="H105"/>
  <c r="D105"/>
  <c r="E91"/>
  <c r="F91"/>
  <c r="F56" s="1"/>
  <c r="F48" s="1"/>
  <c r="G91"/>
  <c r="H91"/>
  <c r="D91"/>
  <c r="J63"/>
  <c r="H62"/>
  <c r="D62"/>
  <c r="I567"/>
  <c r="I561"/>
  <c r="I553"/>
  <c r="I547"/>
  <c r="I503"/>
  <c r="I497"/>
  <c r="K470"/>
  <c r="J470"/>
  <c r="I470"/>
  <c r="H469"/>
  <c r="K463"/>
  <c r="J463"/>
  <c r="I463"/>
  <c r="H462"/>
  <c r="D462"/>
  <c r="K456"/>
  <c r="J456"/>
  <c r="I456"/>
  <c r="H455"/>
  <c r="D455"/>
  <c r="I145"/>
  <c r="H139"/>
  <c r="D139"/>
  <c r="K126"/>
  <c r="J126"/>
  <c r="I126"/>
  <c r="H125"/>
  <c r="D125"/>
  <c r="K112"/>
  <c r="J112"/>
  <c r="I112"/>
  <c r="H111"/>
  <c r="D111"/>
  <c r="J84"/>
  <c r="I84"/>
  <c r="H83"/>
  <c r="D83"/>
  <c r="K98"/>
  <c r="J98"/>
  <c r="I98"/>
  <c r="H97"/>
  <c r="D97"/>
  <c r="K70"/>
  <c r="J70"/>
  <c r="I70"/>
  <c r="H69"/>
  <c r="D69"/>
  <c r="K372"/>
  <c r="K365"/>
  <c r="J372"/>
  <c r="I379"/>
  <c r="I372"/>
  <c r="I365"/>
  <c r="I351"/>
  <c r="H378"/>
  <c r="D378"/>
  <c r="H371"/>
  <c r="D371"/>
  <c r="H364"/>
  <c r="D364"/>
  <c r="I540"/>
  <c r="I496"/>
  <c r="I554"/>
  <c r="K393"/>
  <c r="J393"/>
  <c r="K344"/>
  <c r="J344"/>
  <c r="K337"/>
  <c r="J337"/>
  <c r="J288"/>
  <c r="K281"/>
  <c r="J281"/>
  <c r="J276"/>
  <c r="K267"/>
  <c r="K260"/>
  <c r="J267"/>
  <c r="J260"/>
  <c r="I393"/>
  <c r="I344"/>
  <c r="I337"/>
  <c r="I288"/>
  <c r="I281"/>
  <c r="I278"/>
  <c r="I276"/>
  <c r="I271"/>
  <c r="I260"/>
  <c r="H392"/>
  <c r="H336"/>
  <c r="H315"/>
  <c r="G255"/>
  <c r="G248" s="1"/>
  <c r="H255"/>
  <c r="H248" s="1"/>
  <c r="H233" s="1"/>
  <c r="G253"/>
  <c r="G246" s="1"/>
  <c r="H280"/>
  <c r="H273"/>
  <c r="I267"/>
  <c r="H259"/>
  <c r="D287"/>
  <c r="I287" s="1"/>
  <c r="H56" l="1"/>
  <c r="H48" s="1"/>
  <c r="D56"/>
  <c r="D48" s="1"/>
  <c r="E56"/>
  <c r="E48" s="1"/>
  <c r="G56"/>
  <c r="G48" s="1"/>
  <c r="G233"/>
  <c r="G28" s="1"/>
  <c r="G12" s="1"/>
  <c r="G241"/>
  <c r="G231"/>
  <c r="G239"/>
  <c r="G34" s="1"/>
  <c r="H28"/>
  <c r="H12" s="1"/>
  <c r="D55"/>
  <c r="I77"/>
  <c r="I449"/>
  <c r="H442"/>
  <c r="H441" s="1"/>
  <c r="I83"/>
  <c r="I105"/>
  <c r="H76"/>
  <c r="K63"/>
  <c r="D76"/>
  <c r="I119"/>
  <c r="J77"/>
  <c r="I477"/>
  <c r="G442"/>
  <c r="F442"/>
  <c r="E442"/>
  <c r="I546"/>
  <c r="H15"/>
  <c r="I138"/>
  <c r="I91"/>
  <c r="I62"/>
  <c r="I469"/>
  <c r="I462"/>
  <c r="I455"/>
  <c r="I97"/>
  <c r="I111"/>
  <c r="I125"/>
  <c r="I139"/>
  <c r="I371"/>
  <c r="I378"/>
  <c r="I69"/>
  <c r="I364"/>
  <c r="I357"/>
  <c r="H253"/>
  <c r="H241"/>
  <c r="H36" s="1"/>
  <c r="E255"/>
  <c r="E248" s="1"/>
  <c r="E233" s="1"/>
  <c r="E28" l="1"/>
  <c r="E12" s="1"/>
  <c r="D47"/>
  <c r="G26"/>
  <c r="G10" s="1"/>
  <c r="G9" s="1"/>
  <c r="D31"/>
  <c r="D15" s="1"/>
  <c r="I76"/>
  <c r="H47"/>
  <c r="H55"/>
  <c r="H246"/>
  <c r="H231" s="1"/>
  <c r="H252"/>
  <c r="J248"/>
  <c r="J255"/>
  <c r="E241"/>
  <c r="H30"/>
  <c r="H14" s="1"/>
  <c r="H243"/>
  <c r="H38" s="1"/>
  <c r="H20"/>
  <c r="G18"/>
  <c r="H26" l="1"/>
  <c r="J233"/>
  <c r="H245"/>
  <c r="E36"/>
  <c r="E20" s="1"/>
  <c r="H239"/>
  <c r="H34" s="1"/>
  <c r="J241"/>
  <c r="G36"/>
  <c r="I61"/>
  <c r="H22"/>
  <c r="I56"/>
  <c r="D392"/>
  <c r="I392" s="1"/>
  <c r="D385"/>
  <c r="H385"/>
  <c r="K351"/>
  <c r="I350"/>
  <c r="D315"/>
  <c r="D343"/>
  <c r="I343" s="1"/>
  <c r="D336"/>
  <c r="I336" s="1"/>
  <c r="E253"/>
  <c r="J253" s="1"/>
  <c r="F253"/>
  <c r="K253" s="1"/>
  <c r="D257"/>
  <c r="D255"/>
  <c r="D248" s="1"/>
  <c r="D233" s="1"/>
  <c r="D280"/>
  <c r="I280" s="1"/>
  <c r="D273"/>
  <c r="I273" s="1"/>
  <c r="I266"/>
  <c r="D259"/>
  <c r="I259" s="1"/>
  <c r="D28" l="1"/>
  <c r="D12" s="1"/>
  <c r="H18"/>
  <c r="H17" s="1"/>
  <c r="H33"/>
  <c r="H10"/>
  <c r="H25"/>
  <c r="H230"/>
  <c r="J36"/>
  <c r="H238"/>
  <c r="I55"/>
  <c r="I50"/>
  <c r="K316"/>
  <c r="J316"/>
  <c r="I385"/>
  <c r="I53"/>
  <c r="I255"/>
  <c r="F246"/>
  <c r="F231" s="1"/>
  <c r="I315"/>
  <c r="I316"/>
  <c r="D246"/>
  <c r="D231" s="1"/>
  <c r="I253"/>
  <c r="D250"/>
  <c r="D235" s="1"/>
  <c r="I257"/>
  <c r="E246"/>
  <c r="E231" s="1"/>
  <c r="I48"/>
  <c r="J12"/>
  <c r="G20"/>
  <c r="J20" s="1"/>
  <c r="D252"/>
  <c r="I252" s="1"/>
  <c r="J28"/>
  <c r="K477"/>
  <c r="J477"/>
  <c r="K449"/>
  <c r="J449"/>
  <c r="K119"/>
  <c r="J119"/>
  <c r="K105"/>
  <c r="J105"/>
  <c r="K91"/>
  <c r="J91"/>
  <c r="H448"/>
  <c r="D448"/>
  <c r="H132"/>
  <c r="D132"/>
  <c r="H118"/>
  <c r="D118"/>
  <c r="H104"/>
  <c r="D104"/>
  <c r="H90"/>
  <c r="D90"/>
  <c r="E26" l="1"/>
  <c r="E10" s="1"/>
  <c r="D26"/>
  <c r="D10" s="1"/>
  <c r="F26"/>
  <c r="F10" s="1"/>
  <c r="L12"/>
  <c r="D239"/>
  <c r="D34" s="1"/>
  <c r="K246"/>
  <c r="J246"/>
  <c r="I490"/>
  <c r="I532"/>
  <c r="I118"/>
  <c r="I539"/>
  <c r="I47"/>
  <c r="I448"/>
  <c r="D441"/>
  <c r="I441" s="1"/>
  <c r="I442"/>
  <c r="I483"/>
  <c r="I489"/>
  <c r="I476"/>
  <c r="E239"/>
  <c r="D243"/>
  <c r="D38" s="1"/>
  <c r="I250"/>
  <c r="D245"/>
  <c r="I245" s="1"/>
  <c r="I246"/>
  <c r="D241"/>
  <c r="D36" s="1"/>
  <c r="D20" s="1"/>
  <c r="I248"/>
  <c r="I90"/>
  <c r="I104"/>
  <c r="I132"/>
  <c r="F239"/>
  <c r="I31"/>
  <c r="J442"/>
  <c r="J56"/>
  <c r="J48"/>
  <c r="K56"/>
  <c r="K442"/>
  <c r="K48"/>
  <c r="D33" l="1"/>
  <c r="D30"/>
  <c r="K239"/>
  <c r="F34"/>
  <c r="J239"/>
  <c r="E34"/>
  <c r="I231"/>
  <c r="I26"/>
  <c r="D230"/>
  <c r="I230" s="1"/>
  <c r="I533"/>
  <c r="I524"/>
  <c r="I40"/>
  <c r="I46"/>
  <c r="I526"/>
  <c r="I241"/>
  <c r="J231"/>
  <c r="K231"/>
  <c r="I233"/>
  <c r="I239"/>
  <c r="D238"/>
  <c r="I238" s="1"/>
  <c r="I243"/>
  <c r="I235"/>
  <c r="D14" l="1"/>
  <c r="D25"/>
  <c r="I25" s="1"/>
  <c r="L15"/>
  <c r="I15"/>
  <c r="H9"/>
  <c r="I30"/>
  <c r="K26"/>
  <c r="D22"/>
  <c r="I22" s="1"/>
  <c r="I38"/>
  <c r="D18"/>
  <c r="I34"/>
  <c r="I33"/>
  <c r="I12"/>
  <c r="I28"/>
  <c r="I20"/>
  <c r="I36"/>
  <c r="F18"/>
  <c r="K34"/>
  <c r="L10"/>
  <c r="J26"/>
  <c r="E18"/>
  <c r="J34"/>
  <c r="I10"/>
  <c r="I14" l="1"/>
  <c r="L14"/>
  <c r="K10"/>
  <c r="D9"/>
  <c r="I9" s="1"/>
  <c r="J10"/>
  <c r="J18"/>
  <c r="K18"/>
  <c r="D17"/>
  <c r="I17" s="1"/>
  <c r="I18"/>
</calcChain>
</file>

<file path=xl/sharedStrings.xml><?xml version="1.0" encoding="utf-8"?>
<sst xmlns="http://schemas.openxmlformats.org/spreadsheetml/2006/main" count="2092" uniqueCount="124">
  <si>
    <t>Источники финансового обеспечения</t>
  </si>
  <si>
    <t>Утверждено в законе об областном бюджете на соответствующий год</t>
  </si>
  <si>
    <t>Выделены лимиты бюджетных обязательств за счет средств областного бюджета</t>
  </si>
  <si>
    <t>Исполнено (кассовое исполнение)</t>
  </si>
  <si>
    <t>Исполнено (фактическое исполнение)</t>
  </si>
  <si>
    <t>Процент исполнения</t>
  </si>
  <si>
    <t>(гр. 7 (кассовое исполнение)/ гр. 5)</t>
  </si>
  <si>
    <t>(гр. 7 (кассовое исполнение)/ гр. 6)</t>
  </si>
  <si>
    <t>Наименование государственной программы, подпрограммы, проектов (программ), ведомственной целевой программы, мероприятий, контрольных событий</t>
  </si>
  <si>
    <t>Государственная программа «Развитие транспортной системы»</t>
  </si>
  <si>
    <t xml:space="preserve">министерство транспорта и дорожного хозяйства области;
министерство социального развития области;
министерство промышленности и энергетики области;
министерство строительства и ЖКХ области;
Федеральное агентство воздушного транспорта
</t>
  </si>
  <si>
    <t xml:space="preserve">всего </t>
  </si>
  <si>
    <t>х</t>
  </si>
  <si>
    <t>областной бюджет</t>
  </si>
  <si>
    <t>в том числе софинансируемые из федерального бюджета</t>
  </si>
  <si>
    <t xml:space="preserve">федеральный бюджет </t>
  </si>
  <si>
    <t>в том числе на софинансирование расходных обязательств области</t>
  </si>
  <si>
    <t>местные бюджеты</t>
  </si>
  <si>
    <t xml:space="preserve">внебюджетные источники </t>
  </si>
  <si>
    <t>в том числе по исполнителям:</t>
  </si>
  <si>
    <t>министерство транспорта и дорожного хозяйства области</t>
  </si>
  <si>
    <t>министерство промышленности и энергетики области</t>
  </si>
  <si>
    <t>Подпрограмма 1. «Модернизация и развитие транспортного комплекса Саратовской области»</t>
  </si>
  <si>
    <t>Мероприятие 1.2 "Обеспечение перевозок пассажиров речным транспортом"</t>
  </si>
  <si>
    <r>
      <t xml:space="preserve">Исполнитель: 
</t>
    </r>
    <r>
      <rPr>
        <sz val="9"/>
        <color rgb="FF000000"/>
        <rFont val="Times New Roman"/>
        <family val="1"/>
        <charset val="204"/>
      </rPr>
      <t>министерство транспорта и дорожного хозяйства области</t>
    </r>
  </si>
  <si>
    <t>Мероприятие 1.3 "Обеспечение перевозок пассажиров автомобильным транспортом"</t>
  </si>
  <si>
    <t xml:space="preserve">Исполнитель: 
министерство транспорта и дорожного хозяйства области;
</t>
  </si>
  <si>
    <t>Мероприятие 1.4 "Обеспечение перевозок пассажиров железнодорожным транспортом"</t>
  </si>
  <si>
    <t>Исполнитель: 
министерство транспорта и дорожного хозяйства области</t>
  </si>
  <si>
    <t>Мероприятие 1.5 "Обеспечение организации транспортного обслуживания населения на территории области"</t>
  </si>
  <si>
    <r>
      <t xml:space="preserve">Исполнитель: </t>
    </r>
    <r>
      <rPr>
        <sz val="9"/>
        <color rgb="FF000000"/>
        <rFont val="Times New Roman"/>
        <family val="1"/>
        <charset val="204"/>
      </rPr>
      <t xml:space="preserve"> министерство транспорта и дорожного хозяйства области</t>
    </r>
  </si>
  <si>
    <r>
      <t>Мероприятие 1.6</t>
    </r>
    <r>
      <rPr>
        <sz val="7"/>
        <color theme="1"/>
        <rFont val="Times New Roman"/>
        <family val="1"/>
        <charset val="204"/>
      </rPr>
      <t>  "</t>
    </r>
    <r>
      <rPr>
        <sz val="9"/>
        <color theme="1"/>
        <rFont val="Times New Roman"/>
        <family val="1"/>
        <charset val="204"/>
      </rPr>
      <t>Модернизация и техническое обеспечение функционирования информационно-технологической инфраструктуры министерства транспорта и дорожного хозяйства области"</t>
    </r>
  </si>
  <si>
    <r>
      <t xml:space="preserve">Исполнитель: </t>
    </r>
    <r>
      <rPr>
        <sz val="9"/>
        <color rgb="FF000000"/>
        <rFont val="Times New Roman"/>
        <family val="1"/>
        <charset val="204"/>
      </rPr>
      <t>министерство транспорта и дорожного хозяйства области</t>
    </r>
  </si>
  <si>
    <t>Мероприятие 1.7  "Приобретение автотранспортными организациями и предприятиями области всех форм собственности пассажирского подвижного состава</t>
  </si>
  <si>
    <t>министерство транспорта и дорожного хозяйства области, ГКУ СО "Дирекция транспорта и дорожного хозяйства ", ГКУ "Региональный навигационно-информационный центр", органы местного самоуправления (по согласованию)</t>
  </si>
  <si>
    <t>министерство транспорта и дорожного хозяйства области, ГКУ СО "Дирекция транспорта и дорожного хозяйства "</t>
  </si>
  <si>
    <t xml:space="preserve">министерство транспорта и дорожного хозяйства области, ГКУ СО "Дирекция транспорта и дорожного хозяйства "
</t>
  </si>
  <si>
    <t>Подпрограмма 3. «Повышение безопасности дорожного движения в Саратовской области»</t>
  </si>
  <si>
    <t>Мероприятие 3.1   "Обеспечение функционирования автоматической системы фотовидеофиксации нарушений правил дорожного движения на территории Саратовской области"</t>
  </si>
  <si>
    <t>Мероприятие 3.2 "Комплексное развитие автоматизированных систем фиксации нарушений правил дорожного движения на территории Саратовской области за счет средств областного фонда"</t>
  </si>
  <si>
    <t>Подпрограмма 4. «Внедрение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Саратовской области»</t>
  </si>
  <si>
    <t>Исполнитель:министерство транспорта и дорожного хозяйства области</t>
  </si>
  <si>
    <t>Мероприятие 4.1  "Внедрение единой многофункциональной навигационной геоинформационной платформы с последующей модернизацией существующей системы мониторинга пассажирских перевозок межмуниципального и пригородного сообщения регионального сетевого оператора в сфере навигационной деятельности"</t>
  </si>
  <si>
    <t>Исполнитель: министерство транспорта и дорожного хозяйства области</t>
  </si>
  <si>
    <t>Подпрограмма 5. «Развитие рынка газового моторного топлива в Саратовской области»</t>
  </si>
  <si>
    <t>Министерство транспорта и дорожного хозяйства области;
министерство промышленности и энергетики области;
министерство строительства и ЖКХ области</t>
  </si>
  <si>
    <t>Мероприятие 5.1   "Приобретение общественного автомобильного транпорта, работающего на газомоторном топливе"</t>
  </si>
  <si>
    <r>
      <t xml:space="preserve">Исполнитель: </t>
    </r>
    <r>
      <rPr>
        <sz val="9"/>
        <color rgb="FF000000"/>
        <rFont val="Times New Roman"/>
        <family val="1"/>
        <charset val="204"/>
      </rPr>
      <t>министерство промышленности и энергетики области</t>
    </r>
  </si>
  <si>
    <t xml:space="preserve"> министерство транспорта и дорожного хозяйства области</t>
  </si>
  <si>
    <t>Ответственный исполнитель, соисполнитель, участник  государственной программы (соисполнитель подпрограммы), плательщик (далее - исполнитель)</t>
  </si>
  <si>
    <t>Предусмотрено в  государственной программе</t>
  </si>
  <si>
    <t xml:space="preserve">Таблица № 1 (приложение №12 к постановлению 
Правительства области от 09 июля 2018 года № 378-П)
</t>
  </si>
  <si>
    <t>в том числе проектная часть:</t>
  </si>
  <si>
    <t xml:space="preserve">2.1.1. Осуществление дорожной деятельности 
в отношении автомобильных дорог общего пользования регионального или межмуниципального значения за счет средств областного дорожного фонда
</t>
  </si>
  <si>
    <t xml:space="preserve">2.1.2. Осуществление дорожной деятельности в отношении автомобильных дорог общего пользования местного значения Саратовской агломерации 
в границах городских округов области 
за счет средств областного дорожного фонда
</t>
  </si>
  <si>
    <t xml:space="preserve">2.1.3. Осуществление дорожной деятельности в отношении автомобильных дорог общего пользования местного значения Саратовской агломерации 
в границах городских поселений области 
за счет средств областного дорожного фонда
</t>
  </si>
  <si>
    <t>2.1.4. Осуществление дорожной деятельности в отношении автомобильных дорог общего пользования регионального значения Саратовской агломерации за счет средств областного дорожного фонда</t>
  </si>
  <si>
    <t>Мероприятие 2.3 «Обеспечение организации использования автомобильных дорог и осуществления дорожной деятельности за счет средств областного дорожного фонда»</t>
  </si>
  <si>
    <t xml:space="preserve">Мероприятие 2.2
«Капитальный ремонт, ремонт 
и содержание автомобильных дорог общего пользования регионального 
и межмуниципального значения, мостов и иных искусственных сооружений на них, находящихся в государственной собственности области, за счет средств областного дорожного фонда»
</t>
  </si>
  <si>
    <t>Мероприятие 2.1 «Строительство и реконструкция автомобильных дорог общего пользования регионального и межмуниципального значения, мостов и мостовых переходов, находящихся в государственной собственности области, за счет средств областного дорожного фонда», в том числе:</t>
  </si>
  <si>
    <t>Мероприятие 2.4 «Приобретение дорожной эксплуатационно-строительной техники и другого имущества, необходимого для строительства, реконструкции, капитального ремонта, ремонта и содержания автомобильных дорог общего пользования регионального или межмуниципального значения за счет средств областного дорожного фонда»</t>
  </si>
  <si>
    <t xml:space="preserve">Региональный проект 2.1 в целях выполнения задач федерального проекта «Дорожная сеть»
</t>
  </si>
  <si>
    <t>Региональный проект 2.2 в целях выполнения задач федерального проекта «Общесистемные меры развития дорожного хозяйства»</t>
  </si>
  <si>
    <t>Реализация национального проекта "Безопасные и качественные автомобильные дороги", в том числе:</t>
  </si>
  <si>
    <t>(гр. 8 (фактическое исполнение)/ гр. 4)</t>
  </si>
  <si>
    <t>Контрольное событие 1.2.1  "Возмещение предприятиям речного транспорта выпадающих доходов, возникающих от применения регулируемых тарифов на пассажирские перевозки"</t>
  </si>
  <si>
    <t>Контрольное событие 1.3.1  "Возмещение предприятиям автомобильного транспорта выпадающих доходов, возникающих от применения регулируемых тарифов на пассажирские перевозки"</t>
  </si>
  <si>
    <t>Контрольное событие 1.4.1  "Возмещение предприятиям железнодорожного транспорта выпадающих доходов, возникающих от применения регулируемых тарифов на пассажирские перевозки"</t>
  </si>
  <si>
    <t>Контрольное событие 1.5.1  "Обеспечение надлежащей организации транспортного обслуживания населения на территории области"</t>
  </si>
  <si>
    <t>Контрольное событие 1.6.1  "Обеспечение функционирования локально-вычислительной сети министерства транспорта и дорожного хозяйства Саратовской области, сопровождение ведомственной информационной системы министерства транспорта и дорожного хозяйства Саратовской области 1С "Бухгалтерия"</t>
  </si>
  <si>
    <t>Контрольное событие 3.1.2 "Обеспечение функционирования автоматической системы фото-видеофиксации нарушений правил дорожного движения путем организации мероприятий по ремонту и техническому облуживанию аппаратов видеофиксации нарушений ПДД, включая их настройку, метрологическую поверку и обновление программного обеспечения"</t>
  </si>
  <si>
    <t>Контрольное событие 3.1.3 "Обеспечение функционирования ГКУ "Региональный навигационно-информационный центр", основной целью деятельности является обеспечение эффективной эксплуатации и осуществление обслуживания оборудования, входящего в систему фотовидеофиксации нарушений правил дорожного движения и весового контроля"</t>
  </si>
  <si>
    <t>Контрольное событие 4.1.1 "Расширение внедрения и использования спутниковых навигационных технологий системы ГЛОНАСС в деятельности транспортных предприятий"</t>
  </si>
  <si>
    <t>Контрольное событие 5.1.1 "Приобретение автобусов, работающих на газомоторном топливе"</t>
  </si>
  <si>
    <t>Контрольное событие 5.2.1 "Строительство автогазозаправочных станций"</t>
  </si>
  <si>
    <t>Контрольное событие 1.7.1  "Обновление парка подвижного состава автотранспортных средств предприятий области"</t>
  </si>
  <si>
    <t>Мероприятие  1.9  "Обеспечение доступности воздушных перевозок пассажиров"</t>
  </si>
  <si>
    <t>Контрольное событие 1.9.1  "Возмещение авиаперевозчикам недополученных доходов от осуществления региональных воздушных перевозок пассажиров"</t>
  </si>
  <si>
    <t>Мероприятие 5.2  "Реализация мероприятий по развитию рынка газомоторного топлива (возмещение части затрат по строительству объектов заправки транспортных средств природным газом)"</t>
  </si>
  <si>
    <t xml:space="preserve">Сведения </t>
  </si>
  <si>
    <t>о расходах на реализацию государственной программы Саратовской области в соответствии с планом мониторинга</t>
  </si>
  <si>
    <t xml:space="preserve"> «Развитие транспортной системы» </t>
  </si>
  <si>
    <t>министерство транспорта и дорожного хозяйства области;
Федеральное агентство воздушного транспорта;                                      комитет по реализации инвестиционных проектов в строительстве области; министерство строительства и ЖКХ области</t>
  </si>
  <si>
    <t>Мероприятие  1.11 "Строительство (развитие) аэропортвого комплекса "Балаково"</t>
  </si>
  <si>
    <t>Контрольное событие 1.11.1  "Строительство объектов служебно-технической территории аэропорта Балаково"</t>
  </si>
  <si>
    <r>
      <t xml:space="preserve">Исполнитель:           </t>
    </r>
    <r>
      <rPr>
        <sz val="9"/>
        <color rgb="FF000000"/>
        <rFont val="Times New Roman"/>
        <family val="1"/>
        <charset val="204"/>
      </rPr>
      <t xml:space="preserve"> комитет по реализации инвестиционных проектов в строительстве области, министерство транспорта и дорожного хозяйства области, Федеральное агентство воздушного транспорта</t>
    </r>
  </si>
  <si>
    <r>
      <t xml:space="preserve">Исполнитель:           комитет по реализации инвестиционных проектов в строительстве области, </t>
    </r>
    <r>
      <rPr>
        <sz val="9"/>
        <color rgb="FF000000"/>
        <rFont val="Times New Roman"/>
        <family val="1"/>
        <charset val="204"/>
      </rPr>
      <t>министерство транспорта и дорожного хозяйства области, Федеральное агентство воздушного транспорта</t>
    </r>
  </si>
  <si>
    <t>Мероприятие  1.13  "Предоставление иных межбюджетных трансфертов из бюджета Саратовской области на финансовое обеспечение реализации мероприятий по строительству и капитальному ремонту объектов инфраструктуры городского наземного электрического транспорта в г.Саратове"</t>
  </si>
  <si>
    <t>Контрольное событие 1.13.1  "Предоставление иных межбюджетных трансфертов из бюджета Саратовской области на финансовое обеспечение реализации мероприятий по строительству и капитальному ремонту объектов инфраструктуры городского наземного электрического транспорта в г.Саратове"</t>
  </si>
  <si>
    <t>Контрольное событие 3.1.1 "Обеспечение функционирования автоматической системы фото-видеофиксации нарушений правил дорожного движения путем организации мероприятий по рассылке и доставке постановлений об административных правонарушениях, выявленных при помощи автоматизированной системы фото-видеофиксации правил дорожного движения"</t>
  </si>
  <si>
    <t>Контрольное событие 2.2.4. Топографо-геодезические, кадастровые, оценочные работы по оформлению автомобильных дорог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области, плата за сервитут, публичный сервитут, аренду, субаренду, изготовление проектов изменения границ лесопарковых зон, проектов освоения лесов и другие работы, связанные с процедурой перевода земель государственного лесного фонда в земли транспорта</t>
  </si>
  <si>
    <t>Мероприятие 2.20 «Строительство, реконструкция, капитальный ремонт и ремонт уникальных дорожных искусственных сооружений»</t>
  </si>
  <si>
    <t xml:space="preserve">министерство транспорта и дорожного хозяйства области, ГКУ СО "Дирекция транспорта и дорожного хозяйства "
</t>
  </si>
  <si>
    <t>Мероприятие 2.21 «Осуществление крупных особо важных для социально-экономического развития Российской Федерации проектов»</t>
  </si>
  <si>
    <t xml:space="preserve">министерство транспорта и дорожного хозяйства области, ГКУ СО "Дирекция транспорта и дорожного хозяйства "
</t>
  </si>
  <si>
    <t>Мероприятие  1.14  "Обеспечение бесперебойного функционирования городского наземного электрического транспорта"</t>
  </si>
  <si>
    <t>Контрольное событие 1.14.1  "Предоставление иных межбюджетных трансфертов из бюджета Саратовской области на финансовое обеспечение бесперебойного функционирования городского наземного электрического транспорта на территории муниципального образования "Город Саратов"</t>
  </si>
  <si>
    <t xml:space="preserve">2.2.1. Внедрение автоматизированных технологий организации дорожного движения 
и контроля 
за соблюдением правил дорожного движения
</t>
  </si>
  <si>
    <t>2.2.3.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 за счет средств областного дорожного фонда</t>
  </si>
  <si>
    <t>2.2.4 Разработка документов транспортного планирования: программ комплексного развития транспортной инфраструктуры, комплексных схем организации дорожного движения</t>
  </si>
  <si>
    <t>произведенных за 1 квартал 2021 года за счет соответствующих источников финансового обеспечения</t>
  </si>
  <si>
    <t>Мероприятие  1.15  "Развитие инфраструктуры городского наземного электрического транспорта"</t>
  </si>
  <si>
    <t>Контрольное событие 1.15.1  "Обеспечение транспортного обслуживания населения в межмуниципальном сообщении городским назменым электрическим транспорта на автомобильном мосту "Саратов-Энгельс"</t>
  </si>
  <si>
    <t>Мероприятие 4.2  "Проектирование и оснащение регионального навигационно-информационного центра Саратовской области"</t>
  </si>
  <si>
    <t>Контрольное событие 4.2.1 "Создание и оснащение коммуникационным оборудованием регионального навигационно-информационного центра Саратовской области"</t>
  </si>
  <si>
    <t>Мероприятие 5.3  "Перевод коммунальной техники на газомоторное топливо"</t>
  </si>
  <si>
    <t>Контрольное событие 5.3.1 "Перевод коммунальной техники на газомоторное топливо"</t>
  </si>
  <si>
    <t>Контрольное событие 2.1.2. Строительство путепровода через ж.д. «Саратов-Сенная» на км 13+410 автомобильной дороги «Саратов-Дубки-Новая Липовка» в Саратовском районе Саратовской области</t>
  </si>
  <si>
    <t>Контрольное событие 2.1.5  Реконструкция автомобильной дороги «Перелюб – Натальин Яр – Тараховка» на участке моста через овраг Широкий на км 26+114 в Перелюбском районе Саратовской области</t>
  </si>
  <si>
    <t>Контрольное событие 2.1.7. Строительство автомобильной дороги с велопешеходной частью от автомобильной дороги «Самара – Пугачев – Энгельс – Волгоград» до причала в с. Смеловка  Энгельсского района Саратовской области</t>
  </si>
  <si>
    <t>Контрольное событие  2.1.8. Проектно-изыскательские, научно-исследовательские, опытно-конструкторские работы по объектам строительства и реконструкции на автомобильных дорогах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</t>
  </si>
  <si>
    <t>Контрольное событие 2.2.1. Ремонт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</si>
  <si>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Контрольное событие 2.2.2. Содержание автомобильных дорог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</t>
  </si>
  <si>
    <t>Контрольное событие 2.2.3. Капитальный ремонт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</si>
  <si>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Мероприятие 2.22 «Выполнение мероприятий по ремонту автомобильных дорог общего пользования местного значения в границах городских округов области, за счет средств областного дорожного фонда»</t>
  </si>
  <si>
    <t>Мероприятие 2.23 «Выполнение мероприятий по ремонту автомобильных дорог общего пользования местного значения в границах городских поселений области, за счет средств областного дорожного фонда»</t>
  </si>
  <si>
    <t xml:space="preserve">министерство транспорта и дорожного хозяйства области, органы местного самоуправления
</t>
  </si>
  <si>
    <t>Подпрограмма 2 "Развитие и обеспечение сохранности сети автомобильных дорог Саратовской области"</t>
  </si>
  <si>
    <t xml:space="preserve">Мероприятие 2.24 "Капитальный ремонт и (или) ремонт автомобильных дорог общего пользования местного значения городских поселений области за счет средств областного дорожного фонда"
</t>
  </si>
  <si>
    <t xml:space="preserve">Мероприятие 2.25 "Развитие и увеличение пропускной способности сети автомобильных дорог общего пользования местного значения городских поселений области за счет средств областного дорожного фонда"
</t>
  </si>
  <si>
    <t>Мероприятие  1.10  "Обновление наземного электрического транспорта для обеспечения организации транспортного обслуживания населения области"</t>
  </si>
  <si>
    <t>Контрольное событие 1.10.1  "Обновление наземного электрического транспорта для обеспечения организации транспортного обслуживания населения области"</t>
  </si>
  <si>
    <t xml:space="preserve">Мероприятие 5.4. "Перевод автомобильного  транспорта на газомоторное топливо"
</t>
  </si>
  <si>
    <t>Контрольное событие 5.4.1 "Перевод автомобильного транспорта на газомоторное топливо"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</si>
</sst>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#,##0.00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9" tint="-0.49998474074526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/>
    <xf numFmtId="164" fontId="11" fillId="0" borderId="1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horizontal="center" vertical="top" wrapText="1"/>
    </xf>
    <xf numFmtId="164" fontId="0" fillId="0" borderId="0" xfId="0" applyNumberFormat="1"/>
    <xf numFmtId="165" fontId="7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/>
    </xf>
    <xf numFmtId="166" fontId="0" fillId="0" borderId="0" xfId="0" applyNumberFormat="1"/>
    <xf numFmtId="0" fontId="0" fillId="0" borderId="0" xfId="0" applyFill="1"/>
    <xf numFmtId="166" fontId="0" fillId="0" borderId="0" xfId="0" applyNumberFormat="1" applyFill="1" applyAlignment="1">
      <alignment horizontal="right"/>
    </xf>
    <xf numFmtId="166" fontId="0" fillId="0" borderId="0" xfId="0" applyNumberFormat="1" applyFill="1"/>
    <xf numFmtId="0" fontId="1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/>
    <xf numFmtId="166" fontId="12" fillId="0" borderId="0" xfId="0" applyNumberFormat="1" applyFont="1"/>
    <xf numFmtId="0" fontId="0" fillId="0" borderId="1" xfId="0" applyBorder="1"/>
    <xf numFmtId="164" fontId="9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166" fontId="0" fillId="0" borderId="0" xfId="0" applyNumberFormat="1"/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/>
    <xf numFmtId="164" fontId="10" fillId="3" borderId="1" xfId="0" applyNumberFormat="1" applyFont="1" applyFill="1" applyBorder="1" applyAlignment="1">
      <alignment horizontal="center" vertical="top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49" fontId="0" fillId="0" borderId="0" xfId="0" applyNumberFormat="1"/>
    <xf numFmtId="165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0" fillId="5" borderId="0" xfId="0" applyFill="1"/>
    <xf numFmtId="166" fontId="0" fillId="5" borderId="0" xfId="0" applyNumberFormat="1" applyFill="1"/>
    <xf numFmtId="164" fontId="0" fillId="5" borderId="0" xfId="0" applyNumberFormat="1" applyFill="1"/>
    <xf numFmtId="164" fontId="2" fillId="3" borderId="1" xfId="0" applyNumberFormat="1" applyFont="1" applyFill="1" applyBorder="1" applyAlignment="1">
      <alignment horizontal="left" vertical="top" wrapText="1"/>
    </xf>
    <xf numFmtId="164" fontId="4" fillId="3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13" fillId="0" borderId="2" xfId="0" applyNumberFormat="1" applyFont="1" applyFill="1" applyBorder="1" applyAlignment="1">
      <alignment horizontal="left" vertical="top" wrapText="1"/>
    </xf>
    <xf numFmtId="164" fontId="13" fillId="0" borderId="3" xfId="0" applyNumberFormat="1" applyFont="1" applyFill="1" applyBorder="1" applyAlignment="1">
      <alignment horizontal="left" vertical="top" wrapText="1"/>
    </xf>
    <xf numFmtId="164" fontId="13" fillId="0" borderId="4" xfId="0" applyNumberFormat="1" applyFont="1" applyFill="1" applyBorder="1" applyAlignment="1">
      <alignment horizontal="left" vertical="top" wrapText="1"/>
    </xf>
    <xf numFmtId="164" fontId="13" fillId="0" borderId="1" xfId="0" applyNumberFormat="1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164" fontId="4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left" vertical="top" wrapText="1"/>
    </xf>
    <xf numFmtId="164" fontId="2" fillId="0" borderId="3" xfId="0" applyNumberFormat="1" applyFont="1" applyFill="1" applyBorder="1" applyAlignment="1">
      <alignment horizontal="left" vertical="top" wrapText="1"/>
    </xf>
    <xf numFmtId="164" fontId="2" fillId="0" borderId="4" xfId="0" applyNumberFormat="1" applyFont="1" applyFill="1" applyBorder="1" applyAlignment="1">
      <alignment horizontal="left" vertical="top" wrapText="1"/>
    </xf>
    <xf numFmtId="164" fontId="5" fillId="6" borderId="1" xfId="0" applyNumberFormat="1" applyFont="1" applyFill="1" applyBorder="1" applyAlignment="1">
      <alignment horizontal="center" vertical="center" wrapText="1"/>
    </xf>
    <xf numFmtId="164" fontId="9" fillId="6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66"/>
      <color rgb="FFFF99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5"/>
  <sheetViews>
    <sheetView tabSelected="1" view="pageBreakPreview" zoomScaleNormal="100" zoomScaleSheetLayoutView="100" workbookViewId="0">
      <pane xSplit="2" ySplit="8" topLeftCell="C371" activePane="bottomRight" state="frozen"/>
      <selection pane="topRight" activeCell="C1" sqref="C1"/>
      <selection pane="bottomLeft" activeCell="A9" sqref="A9"/>
      <selection pane="bottomRight" activeCell="H382" sqref="H382"/>
    </sheetView>
  </sheetViews>
  <sheetFormatPr defaultRowHeight="15"/>
  <cols>
    <col min="1" max="1" width="29.42578125" style="34" customWidth="1"/>
    <col min="2" max="2" width="20" customWidth="1"/>
    <col min="3" max="3" width="23.5703125" style="41" customWidth="1"/>
    <col min="4" max="4" width="15.140625" customWidth="1"/>
    <col min="5" max="5" width="14.28515625" customWidth="1"/>
    <col min="6" max="6" width="14.140625" customWidth="1"/>
    <col min="7" max="7" width="12.5703125" customWidth="1"/>
    <col min="8" max="8" width="13.7109375" customWidth="1"/>
    <col min="9" max="9" width="13.5703125" customWidth="1"/>
    <col min="10" max="10" width="14.7109375" customWidth="1"/>
    <col min="11" max="11" width="14.42578125" customWidth="1"/>
    <col min="12" max="12" width="14" customWidth="1"/>
    <col min="14" max="14" width="11.42578125" bestFit="1" customWidth="1"/>
  </cols>
  <sheetData>
    <row r="1" spans="1:15" ht="39" customHeight="1">
      <c r="A1" s="62" t="s">
        <v>51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1"/>
      <c r="M1" s="1"/>
      <c r="N1" s="1"/>
      <c r="O1" s="1"/>
    </row>
    <row r="2" spans="1:15" ht="15" customHeight="1">
      <c r="A2" s="57" t="s">
        <v>79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1"/>
    </row>
    <row r="3" spans="1:15">
      <c r="A3" s="57" t="s">
        <v>80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5">
      <c r="A4" s="57" t="s">
        <v>81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5">
      <c r="A5" s="57" t="s">
        <v>100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5" ht="54" customHeight="1">
      <c r="A6" s="60" t="s">
        <v>8</v>
      </c>
      <c r="B6" s="59" t="s">
        <v>49</v>
      </c>
      <c r="C6" s="61" t="s">
        <v>0</v>
      </c>
      <c r="D6" s="59" t="s">
        <v>50</v>
      </c>
      <c r="E6" s="59" t="s">
        <v>1</v>
      </c>
      <c r="F6" s="59" t="s">
        <v>2</v>
      </c>
      <c r="G6" s="59" t="s">
        <v>3</v>
      </c>
      <c r="H6" s="59" t="s">
        <v>4</v>
      </c>
      <c r="I6" s="59" t="s">
        <v>5</v>
      </c>
      <c r="J6" s="59"/>
      <c r="K6" s="59"/>
    </row>
    <row r="7" spans="1:15" ht="60">
      <c r="A7" s="60"/>
      <c r="B7" s="59"/>
      <c r="C7" s="61"/>
      <c r="D7" s="59"/>
      <c r="E7" s="59"/>
      <c r="F7" s="59"/>
      <c r="G7" s="59"/>
      <c r="H7" s="59"/>
      <c r="I7" s="32" t="s">
        <v>64</v>
      </c>
      <c r="J7" s="32" t="s">
        <v>6</v>
      </c>
      <c r="K7" s="32" t="s">
        <v>7</v>
      </c>
    </row>
    <row r="8" spans="1:15" s="12" customFormat="1">
      <c r="A8" s="33">
        <v>1</v>
      </c>
      <c r="B8" s="15">
        <v>2</v>
      </c>
      <c r="C8" s="38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7"/>
    </row>
    <row r="9" spans="1:15" ht="15" customHeight="1">
      <c r="A9" s="50" t="s">
        <v>9</v>
      </c>
      <c r="B9" s="58" t="s">
        <v>10</v>
      </c>
      <c r="C9" s="39" t="s">
        <v>11</v>
      </c>
      <c r="D9" s="24">
        <f>SUM(D10:D15)</f>
        <v>18762153.100000001</v>
      </c>
      <c r="E9" s="28" t="s">
        <v>12</v>
      </c>
      <c r="F9" s="28" t="s">
        <v>12</v>
      </c>
      <c r="G9" s="36">
        <f>SUM(G10:G15)</f>
        <v>4039137.78309</v>
      </c>
      <c r="H9" s="24">
        <f>SUM(H10:H15)</f>
        <v>4659130.8502700003</v>
      </c>
      <c r="I9" s="30">
        <f>H9/D9</f>
        <v>0.24832602236200704</v>
      </c>
      <c r="J9" s="28" t="s">
        <v>12</v>
      </c>
      <c r="K9" s="28" t="s">
        <v>12</v>
      </c>
      <c r="L9" s="18"/>
    </row>
    <row r="10" spans="1:15">
      <c r="A10" s="50"/>
      <c r="B10" s="58"/>
      <c r="C10" s="40" t="s">
        <v>13</v>
      </c>
      <c r="D10" s="25">
        <f t="shared" ref="D10:D15" si="0">SUM(D26,D41)</f>
        <v>11709403.000000002</v>
      </c>
      <c r="E10" s="25">
        <f t="shared" ref="E10:H15" si="1">SUM(E26,E41)</f>
        <v>11736066.100000001</v>
      </c>
      <c r="F10" s="25">
        <f t="shared" si="1"/>
        <v>11663978.35</v>
      </c>
      <c r="G10" s="25">
        <f t="shared" si="1"/>
        <v>3533701.5830900003</v>
      </c>
      <c r="H10" s="25">
        <f t="shared" si="1"/>
        <v>3729865.6292600003</v>
      </c>
      <c r="I10" s="3">
        <f>H10/D10</f>
        <v>0.31853593468941155</v>
      </c>
      <c r="J10" s="3">
        <f>G10/E10</f>
        <v>0.30109762104100624</v>
      </c>
      <c r="K10" s="3">
        <f>G10/F10</f>
        <v>0.30295851698747372</v>
      </c>
      <c r="L10" s="19">
        <f>H10/E10</f>
        <v>0.31781225476056241</v>
      </c>
    </row>
    <row r="11" spans="1:15" ht="15" customHeight="1">
      <c r="A11" s="50"/>
      <c r="B11" s="58"/>
      <c r="C11" s="40" t="s">
        <v>14</v>
      </c>
      <c r="D11" s="25">
        <f t="shared" si="0"/>
        <v>18178.900000000001</v>
      </c>
      <c r="E11" s="25">
        <f t="shared" si="1"/>
        <v>18178.900000000001</v>
      </c>
      <c r="F11" s="25">
        <f t="shared" si="1"/>
        <v>2338.9</v>
      </c>
      <c r="G11" s="25">
        <f t="shared" si="1"/>
        <v>0</v>
      </c>
      <c r="H11" s="25">
        <f t="shared" si="1"/>
        <v>0</v>
      </c>
      <c r="I11" s="3">
        <f>H11/D11</f>
        <v>0</v>
      </c>
      <c r="J11" s="3">
        <f>G11/E11</f>
        <v>0</v>
      </c>
      <c r="K11" s="3">
        <f>G11/F11</f>
        <v>0</v>
      </c>
      <c r="L11" s="18"/>
    </row>
    <row r="12" spans="1:15">
      <c r="A12" s="50"/>
      <c r="B12" s="58"/>
      <c r="C12" s="40" t="s">
        <v>15</v>
      </c>
      <c r="D12" s="25">
        <f t="shared" si="0"/>
        <v>4971084</v>
      </c>
      <c r="E12" s="25">
        <f t="shared" si="1"/>
        <v>2971084</v>
      </c>
      <c r="F12" s="28" t="s">
        <v>12</v>
      </c>
      <c r="G12" s="25">
        <f t="shared" si="1"/>
        <v>505436.19999999995</v>
      </c>
      <c r="H12" s="25">
        <f t="shared" si="1"/>
        <v>505436.22282999998</v>
      </c>
      <c r="I12" s="3">
        <f>H12/D12</f>
        <v>0.10167525288850479</v>
      </c>
      <c r="J12" s="3">
        <f>G12/E12</f>
        <v>0.17011844835083759</v>
      </c>
      <c r="K12" s="29" t="s">
        <v>12</v>
      </c>
      <c r="L12" s="19">
        <f>H12/E12</f>
        <v>0.17011845603490172</v>
      </c>
    </row>
    <row r="13" spans="1:15" ht="15" customHeight="1">
      <c r="A13" s="50"/>
      <c r="B13" s="58"/>
      <c r="C13" s="40" t="s">
        <v>16</v>
      </c>
      <c r="D13" s="25">
        <f t="shared" si="0"/>
        <v>147084</v>
      </c>
      <c r="E13" s="25">
        <f t="shared" si="1"/>
        <v>147084</v>
      </c>
      <c r="F13" s="29" t="s">
        <v>12</v>
      </c>
      <c r="G13" s="25">
        <f t="shared" si="1"/>
        <v>0</v>
      </c>
      <c r="H13" s="25">
        <f t="shared" si="1"/>
        <v>0</v>
      </c>
      <c r="I13" s="3">
        <f>H13/D13</f>
        <v>0</v>
      </c>
      <c r="J13" s="3">
        <f>G13/E13</f>
        <v>0</v>
      </c>
      <c r="K13" s="29" t="s">
        <v>12</v>
      </c>
      <c r="L13" s="18"/>
    </row>
    <row r="14" spans="1:15">
      <c r="A14" s="50"/>
      <c r="B14" s="58"/>
      <c r="C14" s="40" t="s">
        <v>17</v>
      </c>
      <c r="D14" s="25">
        <f t="shared" si="0"/>
        <v>52888.2</v>
      </c>
      <c r="E14" s="29" t="s">
        <v>12</v>
      </c>
      <c r="F14" s="29" t="s">
        <v>12</v>
      </c>
      <c r="G14" s="29" t="s">
        <v>12</v>
      </c>
      <c r="H14" s="25">
        <f t="shared" si="1"/>
        <v>14740.848180000001</v>
      </c>
      <c r="I14" s="3">
        <f t="shared" ref="I14:I15" si="2">H14/D14</f>
        <v>0.27871714635778871</v>
      </c>
      <c r="J14" s="29" t="s">
        <v>12</v>
      </c>
      <c r="K14" s="29" t="s">
        <v>12</v>
      </c>
      <c r="L14" s="19">
        <f>H14/D14</f>
        <v>0.27871714635778871</v>
      </c>
    </row>
    <row r="15" spans="1:15">
      <c r="A15" s="50"/>
      <c r="B15" s="58"/>
      <c r="C15" s="40" t="s">
        <v>18</v>
      </c>
      <c r="D15" s="25">
        <f t="shared" si="0"/>
        <v>1863515</v>
      </c>
      <c r="E15" s="29" t="s">
        <v>12</v>
      </c>
      <c r="F15" s="29" t="s">
        <v>12</v>
      </c>
      <c r="G15" s="29" t="s">
        <v>12</v>
      </c>
      <c r="H15" s="25">
        <f t="shared" si="1"/>
        <v>409088.14999999997</v>
      </c>
      <c r="I15" s="3">
        <f t="shared" si="2"/>
        <v>0.2195250105311736</v>
      </c>
      <c r="J15" s="29" t="s">
        <v>12</v>
      </c>
      <c r="K15" s="29" t="s">
        <v>12</v>
      </c>
      <c r="L15" s="19">
        <f>H15/D15</f>
        <v>0.2195250105311736</v>
      </c>
    </row>
    <row r="16" spans="1:15" s="1" customFormat="1">
      <c r="A16" s="50"/>
      <c r="B16" s="58" t="s">
        <v>52</v>
      </c>
      <c r="C16" s="58"/>
      <c r="D16" s="58"/>
      <c r="E16" s="58"/>
      <c r="F16" s="58"/>
      <c r="G16" s="58"/>
      <c r="H16" s="58"/>
      <c r="I16" s="58"/>
      <c r="J16" s="58"/>
      <c r="K16" s="58"/>
      <c r="L16" s="19"/>
    </row>
    <row r="17" spans="1:12" s="1" customFormat="1">
      <c r="A17" s="50"/>
      <c r="B17" s="56"/>
      <c r="C17" s="39" t="s">
        <v>11</v>
      </c>
      <c r="D17" s="7">
        <f>SUM(D18:D23)</f>
        <v>6944321</v>
      </c>
      <c r="E17" s="28" t="s">
        <v>12</v>
      </c>
      <c r="F17" s="28" t="s">
        <v>12</v>
      </c>
      <c r="G17" s="28" t="s">
        <v>12</v>
      </c>
      <c r="H17" s="7">
        <f t="shared" ref="H17" si="3">SUM(H18:H23)</f>
        <v>1875383.3761799999</v>
      </c>
      <c r="I17" s="30">
        <f>H17/D17</f>
        <v>0.27006000675660008</v>
      </c>
      <c r="J17" s="28" t="s">
        <v>12</v>
      </c>
      <c r="K17" s="28" t="s">
        <v>12</v>
      </c>
      <c r="L17" s="18"/>
    </row>
    <row r="18" spans="1:12" s="1" customFormat="1">
      <c r="A18" s="50"/>
      <c r="B18" s="56"/>
      <c r="C18" s="40" t="s">
        <v>13</v>
      </c>
      <c r="D18" s="35">
        <f>SUM(D34)</f>
        <v>5370121</v>
      </c>
      <c r="E18" s="35">
        <f t="shared" ref="E18:H18" si="4">SUM(E34)</f>
        <v>5370121</v>
      </c>
      <c r="F18" s="35">
        <f t="shared" si="4"/>
        <v>5370103.4000000004</v>
      </c>
      <c r="G18" s="35">
        <f t="shared" si="4"/>
        <v>1412726.8892999999</v>
      </c>
      <c r="H18" s="35">
        <f t="shared" si="4"/>
        <v>1412741.8218499999</v>
      </c>
      <c r="I18" s="3">
        <f>H18/D18</f>
        <v>0.26307448600320177</v>
      </c>
      <c r="J18" s="26">
        <f>G18/E18</f>
        <v>0.26307170533028956</v>
      </c>
      <c r="K18" s="26">
        <f>G18/F18</f>
        <v>0.26307256752262903</v>
      </c>
    </row>
    <row r="19" spans="1:12" s="1" customFormat="1" ht="24">
      <c r="A19" s="50"/>
      <c r="B19" s="56"/>
      <c r="C19" s="40" t="s">
        <v>14</v>
      </c>
      <c r="D19" s="5"/>
      <c r="E19" s="6"/>
      <c r="F19" s="6"/>
      <c r="G19" s="24"/>
      <c r="H19" s="25"/>
      <c r="I19" s="26"/>
      <c r="J19" s="27"/>
      <c r="K19" s="27"/>
    </row>
    <row r="20" spans="1:12" s="1" customFormat="1">
      <c r="A20" s="50"/>
      <c r="B20" s="56"/>
      <c r="C20" s="40" t="s">
        <v>15</v>
      </c>
      <c r="D20" s="35">
        <f>SUM(D36)</f>
        <v>1574000</v>
      </c>
      <c r="E20" s="35">
        <f t="shared" ref="D20:G22" si="5">SUM(E36)</f>
        <v>1574000</v>
      </c>
      <c r="F20" s="28" t="s">
        <v>12</v>
      </c>
      <c r="G20" s="35">
        <f t="shared" si="5"/>
        <v>462541.53149999998</v>
      </c>
      <c r="H20" s="35">
        <f t="shared" ref="H20" si="6">SUM(H36)</f>
        <v>462541.55432999996</v>
      </c>
      <c r="I20" s="3">
        <f>H20/D20</f>
        <v>0.29386375751588306</v>
      </c>
      <c r="J20" s="26">
        <f>G20/E20</f>
        <v>0.29386374301143581</v>
      </c>
      <c r="K20" s="27"/>
    </row>
    <row r="21" spans="1:12" s="1" customFormat="1" ht="36">
      <c r="A21" s="50"/>
      <c r="B21" s="56"/>
      <c r="C21" s="40" t="s">
        <v>16</v>
      </c>
      <c r="D21" s="5"/>
      <c r="E21" s="24"/>
      <c r="F21" s="24"/>
      <c r="G21" s="24"/>
      <c r="H21" s="25"/>
      <c r="I21" s="3"/>
      <c r="J21" s="27"/>
      <c r="K21" s="27"/>
    </row>
    <row r="22" spans="1:12" s="1" customFormat="1">
      <c r="A22" s="50"/>
      <c r="B22" s="56"/>
      <c r="C22" s="40" t="s">
        <v>17</v>
      </c>
      <c r="D22" s="35">
        <f t="shared" si="5"/>
        <v>200</v>
      </c>
      <c r="E22" s="28" t="s">
        <v>12</v>
      </c>
      <c r="F22" s="28" t="s">
        <v>12</v>
      </c>
      <c r="G22" s="28" t="s">
        <v>12</v>
      </c>
      <c r="H22" s="35">
        <f t="shared" ref="H22" si="7">SUM(H38)</f>
        <v>100</v>
      </c>
      <c r="I22" s="3">
        <f>H22/D22</f>
        <v>0.5</v>
      </c>
      <c r="J22" s="28" t="s">
        <v>12</v>
      </c>
      <c r="K22" s="28" t="s">
        <v>12</v>
      </c>
    </row>
    <row r="23" spans="1:12" s="1" customFormat="1">
      <c r="A23" s="50"/>
      <c r="B23" s="56"/>
      <c r="C23" s="40" t="s">
        <v>18</v>
      </c>
      <c r="D23" s="5"/>
      <c r="E23" s="28" t="s">
        <v>12</v>
      </c>
      <c r="F23" s="28" t="s">
        <v>12</v>
      </c>
      <c r="G23" s="28" t="s">
        <v>12</v>
      </c>
      <c r="H23" s="25"/>
      <c r="I23" s="3"/>
      <c r="J23" s="28" t="s">
        <v>12</v>
      </c>
      <c r="K23" s="28" t="s">
        <v>12</v>
      </c>
    </row>
    <row r="24" spans="1:12">
      <c r="A24" s="50"/>
      <c r="B24" s="63" t="s">
        <v>19</v>
      </c>
      <c r="C24" s="63"/>
      <c r="D24" s="63"/>
      <c r="E24" s="63"/>
      <c r="F24" s="63"/>
      <c r="G24" s="63"/>
      <c r="H24" s="63"/>
      <c r="I24" s="63"/>
      <c r="J24" s="63"/>
      <c r="K24" s="27"/>
    </row>
    <row r="25" spans="1:12" ht="15" customHeight="1">
      <c r="A25" s="50"/>
      <c r="B25" s="58" t="s">
        <v>20</v>
      </c>
      <c r="C25" s="39" t="s">
        <v>11</v>
      </c>
      <c r="D25" s="24">
        <f>SUM(D26,D28,D30,D31)</f>
        <v>18340855.200000003</v>
      </c>
      <c r="E25" s="28" t="s">
        <v>12</v>
      </c>
      <c r="F25" s="28" t="s">
        <v>12</v>
      </c>
      <c r="G25" s="28" t="s">
        <v>12</v>
      </c>
      <c r="H25" s="24">
        <f>SUM(H26,H28,H30,H31)</f>
        <v>4609778.3002699995</v>
      </c>
      <c r="I25" s="30">
        <f>H25/D25</f>
        <v>0.25133933232677169</v>
      </c>
      <c r="J25" s="28" t="s">
        <v>12</v>
      </c>
      <c r="K25" s="28" t="s">
        <v>12</v>
      </c>
    </row>
    <row r="26" spans="1:12">
      <c r="A26" s="50"/>
      <c r="B26" s="58"/>
      <c r="C26" s="40" t="s">
        <v>13</v>
      </c>
      <c r="D26" s="25">
        <f t="shared" ref="D26:H27" si="8">SUM(D56,D231,D442,D484,D527)</f>
        <v>11693563.000000002</v>
      </c>
      <c r="E26" s="25">
        <f t="shared" si="8"/>
        <v>11720226.100000001</v>
      </c>
      <c r="F26" s="25">
        <f t="shared" si="8"/>
        <v>11663978.35</v>
      </c>
      <c r="G26" s="25">
        <f t="shared" si="8"/>
        <v>3533701.5830900003</v>
      </c>
      <c r="H26" s="25">
        <f t="shared" si="8"/>
        <v>3729865.6292600003</v>
      </c>
      <c r="I26" s="3">
        <f>H26/D26</f>
        <v>0.31896742073053352</v>
      </c>
      <c r="J26" s="9">
        <f>G26/E26</f>
        <v>0.30150455741549215</v>
      </c>
      <c r="K26" s="9">
        <f>G26/F26</f>
        <v>0.30295851698747372</v>
      </c>
    </row>
    <row r="27" spans="1:12" ht="15" customHeight="1">
      <c r="A27" s="50"/>
      <c r="B27" s="58"/>
      <c r="C27" s="40" t="s">
        <v>14</v>
      </c>
      <c r="D27" s="25">
        <f t="shared" si="8"/>
        <v>2338.9</v>
      </c>
      <c r="E27" s="25">
        <f t="shared" si="8"/>
        <v>2338.9</v>
      </c>
      <c r="F27" s="25">
        <f t="shared" si="8"/>
        <v>2338.9</v>
      </c>
      <c r="G27" s="25">
        <f t="shared" si="8"/>
        <v>0</v>
      </c>
      <c r="H27" s="25">
        <f t="shared" si="8"/>
        <v>0</v>
      </c>
      <c r="I27" s="3">
        <f>H27/D27</f>
        <v>0</v>
      </c>
      <c r="J27" s="9">
        <f>G27/E27</f>
        <v>0</v>
      </c>
      <c r="K27" s="9">
        <f>G27/F27</f>
        <v>0</v>
      </c>
    </row>
    <row r="28" spans="1:12">
      <c r="A28" s="50"/>
      <c r="B28" s="58"/>
      <c r="C28" s="40" t="s">
        <v>15</v>
      </c>
      <c r="D28" s="25">
        <f>SUM(D58,D233,D444,D486,D529)</f>
        <v>4842924</v>
      </c>
      <c r="E28" s="25">
        <f>SUM(E58,E233,E444,E486,E529)</f>
        <v>2842924</v>
      </c>
      <c r="F28" s="28" t="s">
        <v>12</v>
      </c>
      <c r="G28" s="25">
        <f>SUM(G58,G233,G444,G486,G529)</f>
        <v>505436.19999999995</v>
      </c>
      <c r="H28" s="25">
        <f>SUM(H58,H233,H444,H486,H529)</f>
        <v>505436.22282999998</v>
      </c>
      <c r="I28" s="3">
        <f>H28/D28</f>
        <v>0.10436592084244972</v>
      </c>
      <c r="J28" s="3">
        <f>G28/E28</f>
        <v>0.17778744700878391</v>
      </c>
      <c r="K28" s="29" t="s">
        <v>12</v>
      </c>
    </row>
    <row r="29" spans="1:12" ht="15" customHeight="1">
      <c r="A29" s="50"/>
      <c r="B29" s="58"/>
      <c r="C29" s="40" t="s">
        <v>16</v>
      </c>
      <c r="D29" s="25">
        <f>SUM(D59,D234,D445,D487,D530)</f>
        <v>18924</v>
      </c>
      <c r="E29" s="25">
        <f>SUM(E59,E234,E445,E487,E530)</f>
        <v>18924</v>
      </c>
      <c r="F29" s="28" t="s">
        <v>12</v>
      </c>
      <c r="G29" s="25">
        <f>SUM(G59,G234,G445,G487,G530)</f>
        <v>0</v>
      </c>
      <c r="H29" s="25">
        <f>SUM(H59,H234,H445,H487,H530)</f>
        <v>0</v>
      </c>
      <c r="I29" s="3">
        <f>H29/D29</f>
        <v>0</v>
      </c>
      <c r="J29" s="3">
        <f>G29/E29</f>
        <v>0</v>
      </c>
      <c r="K29" s="29" t="s">
        <v>12</v>
      </c>
    </row>
    <row r="30" spans="1:12">
      <c r="A30" s="50"/>
      <c r="B30" s="58"/>
      <c r="C30" s="40" t="s">
        <v>17</v>
      </c>
      <c r="D30" s="25">
        <f>SUM(D60,D235,D446)</f>
        <v>52888.2</v>
      </c>
      <c r="E30" s="28" t="s">
        <v>12</v>
      </c>
      <c r="F30" s="28" t="s">
        <v>12</v>
      </c>
      <c r="G30" s="28" t="s">
        <v>12</v>
      </c>
      <c r="H30" s="25">
        <f>SUM(H60,H235,H446)</f>
        <v>14740.848180000001</v>
      </c>
      <c r="I30" s="3">
        <f t="shared" ref="I30:I31" si="9">H30/D30</f>
        <v>0.27871714635778871</v>
      </c>
      <c r="J30" s="29" t="s">
        <v>12</v>
      </c>
      <c r="K30" s="29" t="s">
        <v>12</v>
      </c>
    </row>
    <row r="31" spans="1:12">
      <c r="A31" s="50"/>
      <c r="B31" s="58"/>
      <c r="C31" s="40" t="s">
        <v>18</v>
      </c>
      <c r="D31" s="25">
        <f>SUM(D61,D236,D447,D489,D532)</f>
        <v>1751480</v>
      </c>
      <c r="E31" s="28" t="s">
        <v>12</v>
      </c>
      <c r="F31" s="28" t="s">
        <v>12</v>
      </c>
      <c r="G31" s="28" t="s">
        <v>12</v>
      </c>
      <c r="H31" s="25">
        <f>SUM(H61,H236,H447,H489,H532)</f>
        <v>359735.6</v>
      </c>
      <c r="I31" s="3">
        <f t="shared" si="9"/>
        <v>0.20538949916641924</v>
      </c>
      <c r="J31" s="29" t="s">
        <v>12</v>
      </c>
      <c r="K31" s="29" t="s">
        <v>12</v>
      </c>
    </row>
    <row r="32" spans="1:12" s="1" customFormat="1">
      <c r="A32" s="50"/>
      <c r="B32" s="58" t="s">
        <v>52</v>
      </c>
      <c r="C32" s="58"/>
      <c r="D32" s="58"/>
      <c r="E32" s="58"/>
      <c r="F32" s="58"/>
      <c r="G32" s="58"/>
      <c r="H32" s="58"/>
      <c r="I32" s="58"/>
      <c r="J32" s="58"/>
      <c r="K32" s="58"/>
    </row>
    <row r="33" spans="1:12" s="1" customFormat="1">
      <c r="A33" s="50"/>
      <c r="B33" s="56"/>
      <c r="C33" s="39" t="s">
        <v>11</v>
      </c>
      <c r="D33" s="7">
        <f>SUM(D34:D39)</f>
        <v>6944321</v>
      </c>
      <c r="E33" s="28" t="s">
        <v>12</v>
      </c>
      <c r="F33" s="28" t="s">
        <v>12</v>
      </c>
      <c r="G33" s="28" t="s">
        <v>12</v>
      </c>
      <c r="H33" s="7">
        <f t="shared" ref="H33" si="10">SUM(H34:H39)</f>
        <v>1875383.3761799999</v>
      </c>
      <c r="I33" s="30">
        <f>H33/D33</f>
        <v>0.27006000675660008</v>
      </c>
      <c r="J33" s="28" t="s">
        <v>12</v>
      </c>
      <c r="K33" s="28" t="s">
        <v>12</v>
      </c>
    </row>
    <row r="34" spans="1:12" s="1" customFormat="1">
      <c r="A34" s="50"/>
      <c r="B34" s="56"/>
      <c r="C34" s="40" t="s">
        <v>13</v>
      </c>
      <c r="D34" s="35">
        <f>SUM(D239)</f>
        <v>5370121</v>
      </c>
      <c r="E34" s="35">
        <f>SUM(E239)</f>
        <v>5370121</v>
      </c>
      <c r="F34" s="35">
        <f>SUM(F239)</f>
        <v>5370103.4000000004</v>
      </c>
      <c r="G34" s="35">
        <f>SUM(G239)</f>
        <v>1412726.8892999999</v>
      </c>
      <c r="H34" s="35">
        <f>SUM(H239)</f>
        <v>1412741.8218499999</v>
      </c>
      <c r="I34" s="3">
        <f>H34/D34</f>
        <v>0.26307448600320177</v>
      </c>
      <c r="J34" s="26">
        <f>G34/E34</f>
        <v>0.26307170533028956</v>
      </c>
      <c r="K34" s="26">
        <f>G34/F34</f>
        <v>0.26307256752262903</v>
      </c>
    </row>
    <row r="35" spans="1:12" s="1" customFormat="1" ht="24">
      <c r="A35" s="50"/>
      <c r="B35" s="56"/>
      <c r="C35" s="40" t="s">
        <v>14</v>
      </c>
      <c r="D35" s="5"/>
      <c r="E35" s="6"/>
      <c r="F35" s="6"/>
      <c r="G35" s="24"/>
      <c r="H35" s="25"/>
      <c r="I35" s="26"/>
      <c r="J35" s="27"/>
      <c r="K35" s="27"/>
    </row>
    <row r="36" spans="1:12" s="1" customFormat="1">
      <c r="A36" s="50"/>
      <c r="B36" s="56"/>
      <c r="C36" s="40" t="s">
        <v>15</v>
      </c>
      <c r="D36" s="35">
        <f>SUM(D241)</f>
        <v>1574000</v>
      </c>
      <c r="E36" s="35">
        <f>SUM(E241)</f>
        <v>1574000</v>
      </c>
      <c r="F36" s="28" t="s">
        <v>12</v>
      </c>
      <c r="G36" s="35">
        <f>SUM(G241)</f>
        <v>462541.53149999998</v>
      </c>
      <c r="H36" s="35">
        <f>SUM(H241)</f>
        <v>462541.55432999996</v>
      </c>
      <c r="I36" s="3">
        <f>H36/D36</f>
        <v>0.29386375751588306</v>
      </c>
      <c r="J36" s="26">
        <f>G36/E36</f>
        <v>0.29386374301143581</v>
      </c>
      <c r="K36" s="26"/>
    </row>
    <row r="37" spans="1:12" s="1" customFormat="1" ht="36">
      <c r="A37" s="50"/>
      <c r="B37" s="56"/>
      <c r="C37" s="40" t="s">
        <v>16</v>
      </c>
      <c r="D37" s="5"/>
      <c r="E37" s="24"/>
      <c r="F37" s="24"/>
      <c r="G37" s="24"/>
      <c r="H37" s="25"/>
      <c r="I37" s="3"/>
      <c r="J37" s="27"/>
      <c r="K37" s="27"/>
    </row>
    <row r="38" spans="1:12" s="1" customFormat="1">
      <c r="A38" s="50"/>
      <c r="B38" s="56"/>
      <c r="C38" s="40" t="s">
        <v>17</v>
      </c>
      <c r="D38" s="35">
        <f>SUM(D243)</f>
        <v>200</v>
      </c>
      <c r="E38" s="28" t="s">
        <v>12</v>
      </c>
      <c r="F38" s="28" t="s">
        <v>12</v>
      </c>
      <c r="G38" s="28" t="s">
        <v>12</v>
      </c>
      <c r="H38" s="35">
        <f>SUM(H243)</f>
        <v>100</v>
      </c>
      <c r="I38" s="3">
        <f t="shared" ref="I38" si="11">H38/D38</f>
        <v>0.5</v>
      </c>
      <c r="J38" s="29" t="s">
        <v>12</v>
      </c>
      <c r="K38" s="29" t="s">
        <v>12</v>
      </c>
    </row>
    <row r="39" spans="1:12" s="1" customFormat="1">
      <c r="A39" s="50"/>
      <c r="B39" s="56"/>
      <c r="C39" s="40" t="s">
        <v>18</v>
      </c>
      <c r="D39" s="5"/>
      <c r="E39" s="28" t="s">
        <v>12</v>
      </c>
      <c r="F39" s="28" t="s">
        <v>12</v>
      </c>
      <c r="G39" s="28" t="s">
        <v>12</v>
      </c>
      <c r="H39" s="25"/>
      <c r="I39" s="3"/>
      <c r="J39" s="29" t="s">
        <v>12</v>
      </c>
      <c r="K39" s="29" t="s">
        <v>12</v>
      </c>
    </row>
    <row r="40" spans="1:12" ht="15" customHeight="1">
      <c r="A40" s="50"/>
      <c r="B40" s="58" t="s">
        <v>21</v>
      </c>
      <c r="C40" s="39" t="s">
        <v>11</v>
      </c>
      <c r="D40" s="24">
        <f>SUM(D41,D43,D46)</f>
        <v>256035</v>
      </c>
      <c r="E40" s="28" t="s">
        <v>12</v>
      </c>
      <c r="F40" s="28" t="s">
        <v>12</v>
      </c>
      <c r="G40" s="28" t="s">
        <v>12</v>
      </c>
      <c r="H40" s="24">
        <f>SUM(H41,H43,H46)</f>
        <v>49352.55</v>
      </c>
      <c r="I40" s="30">
        <f>H40/D40</f>
        <v>0.19275704493526277</v>
      </c>
      <c r="J40" s="28" t="s">
        <v>12</v>
      </c>
      <c r="K40" s="28" t="s">
        <v>12</v>
      </c>
    </row>
    <row r="41" spans="1:12">
      <c r="A41" s="50"/>
      <c r="B41" s="58"/>
      <c r="C41" s="40" t="s">
        <v>13</v>
      </c>
      <c r="D41" s="25">
        <f t="shared" ref="D41:H44" si="12">SUM(D534)</f>
        <v>15840</v>
      </c>
      <c r="E41" s="25">
        <f t="shared" si="12"/>
        <v>15840</v>
      </c>
      <c r="F41" s="25">
        <f t="shared" si="12"/>
        <v>0</v>
      </c>
      <c r="G41" s="25">
        <f t="shared" si="12"/>
        <v>0</v>
      </c>
      <c r="H41" s="25">
        <f t="shared" si="12"/>
        <v>0</v>
      </c>
      <c r="I41" s="3">
        <f>H41/D41</f>
        <v>0</v>
      </c>
      <c r="J41" s="26">
        <f>G41/E41</f>
        <v>0</v>
      </c>
      <c r="K41" s="26" t="e">
        <f>G41/F41</f>
        <v>#DIV/0!</v>
      </c>
    </row>
    <row r="42" spans="1:12" ht="15" customHeight="1">
      <c r="A42" s="50"/>
      <c r="B42" s="58"/>
      <c r="C42" s="40" t="s">
        <v>14</v>
      </c>
      <c r="D42" s="25">
        <f t="shared" si="12"/>
        <v>15840</v>
      </c>
      <c r="E42" s="25">
        <f t="shared" si="12"/>
        <v>15840</v>
      </c>
      <c r="F42" s="25">
        <f t="shared" si="12"/>
        <v>0</v>
      </c>
      <c r="G42" s="25">
        <f t="shared" si="12"/>
        <v>0</v>
      </c>
      <c r="H42" s="25">
        <f t="shared" si="12"/>
        <v>0</v>
      </c>
      <c r="I42" s="3">
        <f>H42/D42</f>
        <v>0</v>
      </c>
      <c r="J42" s="26">
        <f>G42/E42</f>
        <v>0</v>
      </c>
      <c r="K42" s="26" t="e">
        <f>G42/F42</f>
        <v>#DIV/0!</v>
      </c>
    </row>
    <row r="43" spans="1:12">
      <c r="A43" s="50"/>
      <c r="B43" s="58"/>
      <c r="C43" s="40" t="s">
        <v>15</v>
      </c>
      <c r="D43" s="25">
        <f t="shared" si="12"/>
        <v>128160</v>
      </c>
      <c r="E43" s="25">
        <f t="shared" si="12"/>
        <v>128160</v>
      </c>
      <c r="F43" s="28" t="s">
        <v>12</v>
      </c>
      <c r="G43" s="25">
        <f t="shared" si="12"/>
        <v>0</v>
      </c>
      <c r="H43" s="25">
        <f t="shared" si="12"/>
        <v>0</v>
      </c>
      <c r="I43" s="3">
        <f>H43/D43</f>
        <v>0</v>
      </c>
      <c r="J43" s="28" t="s">
        <v>12</v>
      </c>
      <c r="K43" s="28" t="s">
        <v>12</v>
      </c>
    </row>
    <row r="44" spans="1:12" ht="15" customHeight="1">
      <c r="A44" s="50"/>
      <c r="B44" s="58"/>
      <c r="C44" s="40" t="s">
        <v>16</v>
      </c>
      <c r="D44" s="25">
        <f t="shared" si="12"/>
        <v>128160</v>
      </c>
      <c r="E44" s="25">
        <f t="shared" si="12"/>
        <v>128160</v>
      </c>
      <c r="F44" s="28" t="s">
        <v>12</v>
      </c>
      <c r="G44" s="25">
        <f t="shared" si="12"/>
        <v>0</v>
      </c>
      <c r="H44" s="25">
        <f t="shared" si="12"/>
        <v>0</v>
      </c>
      <c r="I44" s="3">
        <f>H44/D44</f>
        <v>0</v>
      </c>
      <c r="J44" s="28" t="s">
        <v>12</v>
      </c>
      <c r="K44" s="28" t="s">
        <v>12</v>
      </c>
    </row>
    <row r="45" spans="1:12">
      <c r="A45" s="50"/>
      <c r="B45" s="58"/>
      <c r="C45" s="40" t="s">
        <v>17</v>
      </c>
      <c r="D45" s="25"/>
      <c r="E45" s="28" t="s">
        <v>12</v>
      </c>
      <c r="F45" s="28" t="s">
        <v>12</v>
      </c>
      <c r="G45" s="28" t="s">
        <v>12</v>
      </c>
      <c r="H45" s="25"/>
      <c r="I45" s="3"/>
      <c r="J45" s="28" t="s">
        <v>12</v>
      </c>
      <c r="K45" s="28" t="s">
        <v>12</v>
      </c>
    </row>
    <row r="46" spans="1:12">
      <c r="A46" s="50"/>
      <c r="B46" s="58"/>
      <c r="C46" s="40" t="s">
        <v>18</v>
      </c>
      <c r="D46" s="25">
        <f>SUM(D539)</f>
        <v>112035</v>
      </c>
      <c r="E46" s="28" t="s">
        <v>12</v>
      </c>
      <c r="F46" s="28" t="s">
        <v>12</v>
      </c>
      <c r="G46" s="28" t="s">
        <v>12</v>
      </c>
      <c r="H46" s="25">
        <f>SUM(H539)</f>
        <v>49352.55</v>
      </c>
      <c r="I46" s="3">
        <f t="shared" ref="I46" si="13">H46/D46</f>
        <v>0.44051010844825278</v>
      </c>
      <c r="J46" s="29" t="s">
        <v>12</v>
      </c>
      <c r="K46" s="29" t="s">
        <v>12</v>
      </c>
    </row>
    <row r="47" spans="1:12" ht="15" customHeight="1">
      <c r="A47" s="50" t="s">
        <v>22</v>
      </c>
      <c r="B47" s="58" t="s">
        <v>82</v>
      </c>
      <c r="C47" s="39" t="s">
        <v>11</v>
      </c>
      <c r="D47" s="24">
        <f>SUM(D48:D53)</f>
        <v>4096462.8</v>
      </c>
      <c r="E47" s="28" t="s">
        <v>12</v>
      </c>
      <c r="F47" s="28" t="s">
        <v>12</v>
      </c>
      <c r="G47" s="28" t="s">
        <v>12</v>
      </c>
      <c r="H47" s="24">
        <f t="shared" ref="H47" si="14">SUM(H48:H53)</f>
        <v>459573.6</v>
      </c>
      <c r="I47" s="30">
        <f>H47/D47</f>
        <v>0.11218791001836999</v>
      </c>
      <c r="J47" s="28" t="s">
        <v>12</v>
      </c>
      <c r="K47" s="28" t="s">
        <v>12</v>
      </c>
    </row>
    <row r="48" spans="1:12">
      <c r="A48" s="50"/>
      <c r="B48" s="58"/>
      <c r="C48" s="40" t="s">
        <v>13</v>
      </c>
      <c r="D48" s="4">
        <f>SUM(D56)</f>
        <v>401462.8</v>
      </c>
      <c r="E48" s="4">
        <f>SUM(E56)</f>
        <v>400014.89999999997</v>
      </c>
      <c r="F48" s="4">
        <f>SUM(F56)</f>
        <v>351796.2</v>
      </c>
      <c r="G48" s="4">
        <f>SUM(G56)</f>
        <v>255773.6</v>
      </c>
      <c r="H48" s="4">
        <f>SUM(H56)</f>
        <v>255773.6</v>
      </c>
      <c r="I48" s="3">
        <f>H48/D48</f>
        <v>0.63710411026874725</v>
      </c>
      <c r="J48" s="3">
        <f>G48/E48</f>
        <v>0.63941018197072164</v>
      </c>
      <c r="K48" s="3">
        <f>G48/F48</f>
        <v>0.72705049116505527</v>
      </c>
      <c r="L48" s="14"/>
    </row>
    <row r="49" spans="1:12" ht="15" customHeight="1">
      <c r="A49" s="50"/>
      <c r="B49" s="58"/>
      <c r="C49" s="40" t="s">
        <v>14</v>
      </c>
      <c r="D49" s="25"/>
      <c r="E49" s="25"/>
      <c r="F49" s="25"/>
      <c r="G49" s="25"/>
      <c r="H49" s="25"/>
      <c r="I49" s="26"/>
      <c r="J49" s="26"/>
      <c r="K49" s="27"/>
      <c r="L49" s="12"/>
    </row>
    <row r="50" spans="1:12">
      <c r="A50" s="50"/>
      <c r="B50" s="58"/>
      <c r="C50" s="40" t="s">
        <v>15</v>
      </c>
      <c r="D50" s="4">
        <f>SUM(D58)</f>
        <v>2000000</v>
      </c>
      <c r="E50" s="4">
        <f>SUM(E58)</f>
        <v>0</v>
      </c>
      <c r="F50" s="28" t="s">
        <v>12</v>
      </c>
      <c r="G50" s="4">
        <f>SUM(G58)</f>
        <v>0</v>
      </c>
      <c r="H50" s="4">
        <f>SUM(H58)</f>
        <v>0</v>
      </c>
      <c r="I50" s="3">
        <f>H50/D50</f>
        <v>0</v>
      </c>
      <c r="J50" s="29" t="s">
        <v>12</v>
      </c>
      <c r="K50" s="29" t="s">
        <v>12</v>
      </c>
      <c r="L50" s="13"/>
    </row>
    <row r="51" spans="1:12" ht="15" customHeight="1">
      <c r="A51" s="50"/>
      <c r="B51" s="58"/>
      <c r="C51" s="40" t="s">
        <v>16</v>
      </c>
      <c r="D51" s="25"/>
      <c r="E51" s="25"/>
      <c r="F51" s="25"/>
      <c r="G51" s="25"/>
      <c r="H51" s="25"/>
      <c r="I51" s="3"/>
      <c r="J51" s="26"/>
      <c r="K51" s="27"/>
      <c r="L51" s="12"/>
    </row>
    <row r="52" spans="1:12">
      <c r="A52" s="50"/>
      <c r="B52" s="58"/>
      <c r="C52" s="40" t="s">
        <v>17</v>
      </c>
      <c r="D52" s="25"/>
      <c r="E52" s="28" t="s">
        <v>12</v>
      </c>
      <c r="F52" s="28" t="s">
        <v>12</v>
      </c>
      <c r="G52" s="28" t="s">
        <v>12</v>
      </c>
      <c r="H52" s="25"/>
      <c r="I52" s="3"/>
      <c r="J52" s="29" t="s">
        <v>12</v>
      </c>
      <c r="K52" s="29" t="s">
        <v>12</v>
      </c>
      <c r="L52" s="14"/>
    </row>
    <row r="53" spans="1:12">
      <c r="A53" s="50"/>
      <c r="B53" s="58"/>
      <c r="C53" s="40" t="s">
        <v>18</v>
      </c>
      <c r="D53" s="4">
        <f>SUM(D61)</f>
        <v>1695000</v>
      </c>
      <c r="E53" s="28" t="s">
        <v>12</v>
      </c>
      <c r="F53" s="28" t="s">
        <v>12</v>
      </c>
      <c r="G53" s="28" t="s">
        <v>12</v>
      </c>
      <c r="H53" s="4">
        <f>SUM(H61)</f>
        <v>203800</v>
      </c>
      <c r="I53" s="3">
        <f t="shared" ref="I53" si="15">H53/D53</f>
        <v>0.12023598820058998</v>
      </c>
      <c r="J53" s="29" t="s">
        <v>12</v>
      </c>
      <c r="K53" s="29" t="s">
        <v>12</v>
      </c>
      <c r="L53" s="14"/>
    </row>
    <row r="54" spans="1:12">
      <c r="A54" s="50"/>
      <c r="B54" s="64" t="s">
        <v>19</v>
      </c>
      <c r="C54" s="64"/>
      <c r="D54" s="64"/>
      <c r="E54" s="64"/>
      <c r="F54" s="64"/>
      <c r="G54" s="64"/>
      <c r="H54" s="64"/>
      <c r="I54" s="64"/>
      <c r="J54" s="64"/>
      <c r="K54" s="27"/>
      <c r="L54" s="11"/>
    </row>
    <row r="55" spans="1:12" ht="15" customHeight="1">
      <c r="A55" s="50"/>
      <c r="B55" s="58" t="s">
        <v>20</v>
      </c>
      <c r="C55" s="39" t="s">
        <v>11</v>
      </c>
      <c r="D55" s="24">
        <f>SUM(D56:D61)</f>
        <v>4096462.8</v>
      </c>
      <c r="E55" s="28" t="s">
        <v>12</v>
      </c>
      <c r="F55" s="28" t="s">
        <v>12</v>
      </c>
      <c r="G55" s="28" t="s">
        <v>12</v>
      </c>
      <c r="H55" s="24">
        <f t="shared" ref="H55" si="16">SUM(H56:H61)</f>
        <v>459573.6</v>
      </c>
      <c r="I55" s="30">
        <f>H55/D55</f>
        <v>0.11218791001836999</v>
      </c>
      <c r="J55" s="28" t="s">
        <v>12</v>
      </c>
      <c r="K55" s="28" t="s">
        <v>12</v>
      </c>
    </row>
    <row r="56" spans="1:12">
      <c r="A56" s="50"/>
      <c r="B56" s="58"/>
      <c r="C56" s="40" t="s">
        <v>13</v>
      </c>
      <c r="D56" s="25">
        <f>SUM(D63,D77,D91,D105,D119,D133,D147,D161,D175,D189,D203,D217)</f>
        <v>401462.8</v>
      </c>
      <c r="E56" s="25">
        <f>SUM(E63,E77,E91,E105,E119,E133,E147,E161,E175,E189,E203,E217)</f>
        <v>400014.89999999997</v>
      </c>
      <c r="F56" s="25">
        <f>SUM(F63,F77,F91,F105,F119,F133,F147,F161,F175,F189,F203,F217)</f>
        <v>351796.2</v>
      </c>
      <c r="G56" s="25">
        <f>SUM(G63,G77,G91,G105,G119,G133,G147,G161,G175,G189,G203,G217)</f>
        <v>255773.6</v>
      </c>
      <c r="H56" s="25">
        <f>SUM(H63,H77,H91,H105,H119,H133,H147,H161,H175,H189,H203,H217)</f>
        <v>255773.6</v>
      </c>
      <c r="I56" s="3">
        <f>H56/D56</f>
        <v>0.63710411026874725</v>
      </c>
      <c r="J56" s="3">
        <f>G56/E56</f>
        <v>0.63941018197072164</v>
      </c>
      <c r="K56" s="3">
        <f>G56/F56</f>
        <v>0.72705049116505527</v>
      </c>
    </row>
    <row r="57" spans="1:12" ht="15" customHeight="1">
      <c r="A57" s="50"/>
      <c r="B57" s="58"/>
      <c r="C57" s="40" t="s">
        <v>14</v>
      </c>
      <c r="D57" s="25"/>
      <c r="E57" s="25"/>
      <c r="F57" s="25"/>
      <c r="G57" s="25"/>
      <c r="H57" s="25"/>
      <c r="I57" s="26"/>
      <c r="J57" s="26"/>
      <c r="K57" s="27"/>
    </row>
    <row r="58" spans="1:12">
      <c r="A58" s="50"/>
      <c r="B58" s="58"/>
      <c r="C58" s="40" t="s">
        <v>15</v>
      </c>
      <c r="D58" s="25">
        <f>SUM(D65,D79,D93,D107,D121,D135,D149,D163,D177,D191,D205,D219)</f>
        <v>2000000</v>
      </c>
      <c r="E58" s="25">
        <f>SUM(E65,E79,E93,E107,E121,E135,E149,E163,E177,E191,E205,E219)</f>
        <v>0</v>
      </c>
      <c r="F58" s="28" t="s">
        <v>12</v>
      </c>
      <c r="G58" s="25">
        <f>SUM(G65,G79,G93,G107,G121,G135,G149,G163,G177,G191,G205,G219)</f>
        <v>0</v>
      </c>
      <c r="H58" s="25">
        <f>SUM(H65,H79,H93,H107,H121,H135,H149,H163,H177,H191,H205,H219)</f>
        <v>0</v>
      </c>
      <c r="I58" s="3">
        <f>H58/D58</f>
        <v>0</v>
      </c>
      <c r="J58" s="3">
        <v>0</v>
      </c>
      <c r="K58" s="3"/>
    </row>
    <row r="59" spans="1:12" ht="15" customHeight="1">
      <c r="A59" s="50"/>
      <c r="B59" s="58"/>
      <c r="C59" s="40" t="s">
        <v>16</v>
      </c>
      <c r="D59" s="25"/>
      <c r="E59" s="25"/>
      <c r="F59" s="25"/>
      <c r="G59" s="25"/>
      <c r="H59" s="25"/>
      <c r="I59" s="3"/>
      <c r="J59" s="26"/>
      <c r="K59" s="27"/>
    </row>
    <row r="60" spans="1:12">
      <c r="A60" s="50"/>
      <c r="B60" s="58"/>
      <c r="C60" s="40" t="s">
        <v>17</v>
      </c>
      <c r="D60" s="25"/>
      <c r="E60" s="28" t="s">
        <v>12</v>
      </c>
      <c r="F60" s="28" t="s">
        <v>12</v>
      </c>
      <c r="G60" s="28" t="s">
        <v>12</v>
      </c>
      <c r="H60" s="25"/>
      <c r="I60" s="3"/>
      <c r="J60" s="29" t="s">
        <v>12</v>
      </c>
      <c r="K60" s="29" t="s">
        <v>12</v>
      </c>
    </row>
    <row r="61" spans="1:12">
      <c r="A61" s="50"/>
      <c r="B61" s="58"/>
      <c r="C61" s="40" t="s">
        <v>18</v>
      </c>
      <c r="D61" s="25">
        <f>SUM(D68,D82,D96,D110,D124,D138,D152,D166,D180,D194,D208,D222)</f>
        <v>1695000</v>
      </c>
      <c r="E61" s="28" t="s">
        <v>12</v>
      </c>
      <c r="F61" s="28" t="s">
        <v>12</v>
      </c>
      <c r="G61" s="28" t="s">
        <v>12</v>
      </c>
      <c r="H61" s="25">
        <f>SUM(H68,H82,H96,H110,H124,H138,H152,H166,H180,H194,H208,H222)</f>
        <v>203800</v>
      </c>
      <c r="I61" s="3">
        <f t="shared" ref="I61" si="17">H61/D61</f>
        <v>0.12023598820058998</v>
      </c>
      <c r="J61" s="29" t="s">
        <v>12</v>
      </c>
      <c r="K61" s="29" t="s">
        <v>12</v>
      </c>
    </row>
    <row r="62" spans="1:12" s="1" customFormat="1" ht="15" customHeight="1">
      <c r="A62" s="50" t="s">
        <v>23</v>
      </c>
      <c r="B62" s="49" t="s">
        <v>24</v>
      </c>
      <c r="C62" s="39" t="s">
        <v>11</v>
      </c>
      <c r="D62" s="24">
        <f>SUM(D63:D68)</f>
        <v>21784</v>
      </c>
      <c r="E62" s="28" t="s">
        <v>12</v>
      </c>
      <c r="F62" s="28" t="s">
        <v>12</v>
      </c>
      <c r="G62" s="28" t="s">
        <v>12</v>
      </c>
      <c r="H62" s="24">
        <f>SUM(H63:H68)</f>
        <v>4878</v>
      </c>
      <c r="I62" s="30">
        <f>H62/D62</f>
        <v>0.22392581711347778</v>
      </c>
      <c r="J62" s="28" t="s">
        <v>12</v>
      </c>
      <c r="K62" s="28" t="s">
        <v>12</v>
      </c>
    </row>
    <row r="63" spans="1:12" s="1" customFormat="1">
      <c r="A63" s="50"/>
      <c r="B63" s="49"/>
      <c r="C63" s="40" t="s">
        <v>13</v>
      </c>
      <c r="D63" s="25">
        <f>SUM(D70)</f>
        <v>21784</v>
      </c>
      <c r="E63" s="25">
        <f t="shared" ref="E63:H63" si="18">SUM(E70)</f>
        <v>21784</v>
      </c>
      <c r="F63" s="25">
        <f t="shared" si="18"/>
        <v>21784</v>
      </c>
      <c r="G63" s="25">
        <f t="shared" si="18"/>
        <v>4878</v>
      </c>
      <c r="H63" s="25">
        <f t="shared" si="18"/>
        <v>4878</v>
      </c>
      <c r="I63" s="3">
        <f>H63/D63</f>
        <v>0.22392581711347778</v>
      </c>
      <c r="J63" s="3">
        <f>G63/E63</f>
        <v>0.22392581711347778</v>
      </c>
      <c r="K63" s="3">
        <f>G63/F63</f>
        <v>0.22392581711347778</v>
      </c>
    </row>
    <row r="64" spans="1:12" s="1" customFormat="1" ht="15" customHeight="1">
      <c r="A64" s="50"/>
      <c r="B64" s="49"/>
      <c r="C64" s="40" t="s">
        <v>14</v>
      </c>
      <c r="D64" s="25"/>
      <c r="E64" s="25"/>
      <c r="F64" s="25"/>
      <c r="G64" s="25"/>
      <c r="H64" s="24"/>
      <c r="I64" s="26"/>
      <c r="J64" s="27"/>
      <c r="K64" s="27"/>
    </row>
    <row r="65" spans="1:11" s="1" customFormat="1">
      <c r="A65" s="50"/>
      <c r="B65" s="49"/>
      <c r="C65" s="40" t="s">
        <v>15</v>
      </c>
      <c r="D65" s="25"/>
      <c r="E65" s="25"/>
      <c r="F65" s="25"/>
      <c r="G65" s="25"/>
      <c r="H65" s="24"/>
      <c r="I65" s="3"/>
      <c r="J65" s="27"/>
      <c r="K65" s="27"/>
    </row>
    <row r="66" spans="1:11" s="1" customFormat="1" ht="15" customHeight="1">
      <c r="A66" s="50"/>
      <c r="B66" s="49"/>
      <c r="C66" s="40" t="s">
        <v>16</v>
      </c>
      <c r="D66" s="25"/>
      <c r="E66" s="25"/>
      <c r="F66" s="25"/>
      <c r="G66" s="25"/>
      <c r="H66" s="25"/>
      <c r="I66" s="3"/>
      <c r="J66" s="25"/>
      <c r="K66" s="25"/>
    </row>
    <row r="67" spans="1:11" s="1" customFormat="1">
      <c r="A67" s="50"/>
      <c r="B67" s="49"/>
      <c r="C67" s="40" t="s">
        <v>17</v>
      </c>
      <c r="D67" s="25"/>
      <c r="E67" s="28" t="s">
        <v>12</v>
      </c>
      <c r="F67" s="28" t="s">
        <v>12</v>
      </c>
      <c r="G67" s="28" t="s">
        <v>12</v>
      </c>
      <c r="H67" s="25"/>
      <c r="I67" s="3"/>
      <c r="J67" s="28" t="s">
        <v>12</v>
      </c>
      <c r="K67" s="28" t="s">
        <v>12</v>
      </c>
    </row>
    <row r="68" spans="1:11" s="1" customFormat="1">
      <c r="A68" s="50"/>
      <c r="B68" s="49"/>
      <c r="C68" s="40" t="s">
        <v>18</v>
      </c>
      <c r="D68" s="25"/>
      <c r="E68" s="28" t="s">
        <v>12</v>
      </c>
      <c r="F68" s="28" t="s">
        <v>12</v>
      </c>
      <c r="G68" s="28" t="s">
        <v>12</v>
      </c>
      <c r="H68" s="25"/>
      <c r="I68" s="3"/>
      <c r="J68" s="28" t="s">
        <v>12</v>
      </c>
      <c r="K68" s="28" t="s">
        <v>12</v>
      </c>
    </row>
    <row r="69" spans="1:11" s="1" customFormat="1">
      <c r="A69" s="50" t="s">
        <v>65</v>
      </c>
      <c r="B69" s="56" t="s">
        <v>43</v>
      </c>
      <c r="C69" s="39" t="s">
        <v>11</v>
      </c>
      <c r="D69" s="24">
        <f>SUM(D70:D75)</f>
        <v>21784</v>
      </c>
      <c r="E69" s="28" t="s">
        <v>12</v>
      </c>
      <c r="F69" s="28" t="s">
        <v>12</v>
      </c>
      <c r="G69" s="28" t="s">
        <v>12</v>
      </c>
      <c r="H69" s="24">
        <f>SUM(H70:H75)</f>
        <v>4878</v>
      </c>
      <c r="I69" s="30">
        <f>H69/D69</f>
        <v>0.22392581711347778</v>
      </c>
      <c r="J69" s="28" t="s">
        <v>12</v>
      </c>
      <c r="K69" s="28" t="s">
        <v>12</v>
      </c>
    </row>
    <row r="70" spans="1:11" s="1" customFormat="1">
      <c r="A70" s="50"/>
      <c r="B70" s="56"/>
      <c r="C70" s="40" t="s">
        <v>13</v>
      </c>
      <c r="D70" s="25">
        <v>21784</v>
      </c>
      <c r="E70" s="4">
        <v>21784</v>
      </c>
      <c r="F70" s="4">
        <v>21784</v>
      </c>
      <c r="G70" s="4">
        <v>4878</v>
      </c>
      <c r="H70" s="4">
        <v>4878</v>
      </c>
      <c r="I70" s="3">
        <f>H70/D70</f>
        <v>0.22392581711347778</v>
      </c>
      <c r="J70" s="3">
        <f>G70/E70</f>
        <v>0.22392581711347778</v>
      </c>
      <c r="K70" s="3">
        <f>G70/F70</f>
        <v>0.22392581711347778</v>
      </c>
    </row>
    <row r="71" spans="1:11" s="1" customFormat="1" ht="24">
      <c r="A71" s="50"/>
      <c r="B71" s="56"/>
      <c r="C71" s="40" t="s">
        <v>14</v>
      </c>
      <c r="D71" s="25"/>
      <c r="E71" s="25"/>
      <c r="F71" s="25"/>
      <c r="G71" s="25"/>
      <c r="H71" s="24"/>
      <c r="I71" s="26"/>
      <c r="J71" s="27"/>
      <c r="K71" s="27"/>
    </row>
    <row r="72" spans="1:11" s="1" customFormat="1">
      <c r="A72" s="50"/>
      <c r="B72" s="56"/>
      <c r="C72" s="40" t="s">
        <v>15</v>
      </c>
      <c r="D72" s="25"/>
      <c r="E72" s="25"/>
      <c r="F72" s="25"/>
      <c r="G72" s="25"/>
      <c r="H72" s="24"/>
      <c r="I72" s="3"/>
      <c r="J72" s="27"/>
      <c r="K72" s="27"/>
    </row>
    <row r="73" spans="1:11" s="1" customFormat="1" ht="36">
      <c r="A73" s="50"/>
      <c r="B73" s="56"/>
      <c r="C73" s="40" t="s">
        <v>16</v>
      </c>
      <c r="D73" s="25"/>
      <c r="E73" s="25"/>
      <c r="F73" s="25"/>
      <c r="G73" s="25"/>
      <c r="H73" s="25"/>
      <c r="I73" s="3"/>
      <c r="J73" s="25"/>
      <c r="K73" s="25"/>
    </row>
    <row r="74" spans="1:11" s="1" customFormat="1">
      <c r="A74" s="50"/>
      <c r="B74" s="56"/>
      <c r="C74" s="40" t="s">
        <v>17</v>
      </c>
      <c r="D74" s="25"/>
      <c r="E74" s="28" t="s">
        <v>12</v>
      </c>
      <c r="F74" s="28" t="s">
        <v>12</v>
      </c>
      <c r="G74" s="28" t="s">
        <v>12</v>
      </c>
      <c r="H74" s="25"/>
      <c r="I74" s="3"/>
      <c r="J74" s="28" t="s">
        <v>12</v>
      </c>
      <c r="K74" s="28" t="s">
        <v>12</v>
      </c>
    </row>
    <row r="75" spans="1:11" s="1" customFormat="1">
      <c r="A75" s="50"/>
      <c r="B75" s="56"/>
      <c r="C75" s="40" t="s">
        <v>18</v>
      </c>
      <c r="D75" s="25"/>
      <c r="E75" s="28" t="s">
        <v>12</v>
      </c>
      <c r="F75" s="28" t="s">
        <v>12</v>
      </c>
      <c r="G75" s="28" t="s">
        <v>12</v>
      </c>
      <c r="H75" s="25"/>
      <c r="I75" s="3"/>
      <c r="J75" s="28" t="s">
        <v>12</v>
      </c>
      <c r="K75" s="28" t="s">
        <v>12</v>
      </c>
    </row>
    <row r="76" spans="1:11" s="1" customFormat="1" ht="15" customHeight="1">
      <c r="A76" s="50" t="s">
        <v>25</v>
      </c>
      <c r="B76" s="49" t="s">
        <v>26</v>
      </c>
      <c r="C76" s="39" t="s">
        <v>11</v>
      </c>
      <c r="D76" s="24">
        <f>SUM(D77:D82)</f>
        <v>11761.4</v>
      </c>
      <c r="E76" s="28" t="s">
        <v>12</v>
      </c>
      <c r="F76" s="28" t="s">
        <v>12</v>
      </c>
      <c r="G76" s="28" t="s">
        <v>12</v>
      </c>
      <c r="H76" s="24">
        <f>SUM(H77:H82)</f>
        <v>4832.5</v>
      </c>
      <c r="I76" s="30">
        <f>H76/D76</f>
        <v>0.41087795670583438</v>
      </c>
      <c r="J76" s="28" t="s">
        <v>12</v>
      </c>
      <c r="K76" s="28" t="s">
        <v>12</v>
      </c>
    </row>
    <row r="77" spans="1:11" s="1" customFormat="1">
      <c r="A77" s="50"/>
      <c r="B77" s="49"/>
      <c r="C77" s="40" t="s">
        <v>13</v>
      </c>
      <c r="D77" s="25">
        <f>SUM(D84)</f>
        <v>11761.4</v>
      </c>
      <c r="E77" s="25">
        <f t="shared" ref="E77:H77" si="19">SUM(E84)</f>
        <v>11761.4</v>
      </c>
      <c r="F77" s="25">
        <f t="shared" si="19"/>
        <v>11761.4</v>
      </c>
      <c r="G77" s="25">
        <f t="shared" si="19"/>
        <v>4832.5</v>
      </c>
      <c r="H77" s="25">
        <f t="shared" si="19"/>
        <v>4832.5</v>
      </c>
      <c r="I77" s="3">
        <f>H77/D77</f>
        <v>0.41087795670583438</v>
      </c>
      <c r="J77" s="3">
        <f>G77/E77</f>
        <v>0.41087795670583438</v>
      </c>
      <c r="K77" s="3">
        <v>0</v>
      </c>
    </row>
    <row r="78" spans="1:11" s="1" customFormat="1" ht="15" customHeight="1">
      <c r="A78" s="50"/>
      <c r="B78" s="49"/>
      <c r="C78" s="40" t="s">
        <v>14</v>
      </c>
      <c r="D78" s="25"/>
      <c r="E78" s="25"/>
      <c r="F78" s="25"/>
      <c r="G78" s="25"/>
      <c r="H78" s="24"/>
      <c r="I78" s="26"/>
      <c r="J78" s="27"/>
      <c r="K78" s="27"/>
    </row>
    <row r="79" spans="1:11" s="1" customFormat="1">
      <c r="A79" s="50"/>
      <c r="B79" s="49"/>
      <c r="C79" s="40" t="s">
        <v>15</v>
      </c>
      <c r="D79" s="25"/>
      <c r="E79" s="25"/>
      <c r="F79" s="25"/>
      <c r="G79" s="25"/>
      <c r="H79" s="24"/>
      <c r="I79" s="3"/>
      <c r="J79" s="27"/>
      <c r="K79" s="27"/>
    </row>
    <row r="80" spans="1:11" s="1" customFormat="1" ht="15" customHeight="1">
      <c r="A80" s="50"/>
      <c r="B80" s="49"/>
      <c r="C80" s="40" t="s">
        <v>16</v>
      </c>
      <c r="D80" s="25"/>
      <c r="E80" s="25"/>
      <c r="F80" s="25"/>
      <c r="G80" s="25"/>
      <c r="H80" s="24"/>
      <c r="I80" s="3"/>
      <c r="J80" s="27"/>
      <c r="K80" s="27"/>
    </row>
    <row r="81" spans="1:11" s="1" customFormat="1">
      <c r="A81" s="50"/>
      <c r="B81" s="49"/>
      <c r="C81" s="40" t="s">
        <v>17</v>
      </c>
      <c r="D81" s="25"/>
      <c r="E81" s="28" t="s">
        <v>12</v>
      </c>
      <c r="F81" s="28" t="s">
        <v>12</v>
      </c>
      <c r="G81" s="28" t="s">
        <v>12</v>
      </c>
      <c r="H81" s="25"/>
      <c r="I81" s="3"/>
      <c r="J81" s="28" t="s">
        <v>12</v>
      </c>
      <c r="K81" s="28" t="s">
        <v>12</v>
      </c>
    </row>
    <row r="82" spans="1:11">
      <c r="A82" s="50"/>
      <c r="B82" s="49"/>
      <c r="C82" s="40" t="s">
        <v>18</v>
      </c>
      <c r="D82" s="25"/>
      <c r="E82" s="28" t="s">
        <v>12</v>
      </c>
      <c r="F82" s="28" t="s">
        <v>12</v>
      </c>
      <c r="G82" s="28" t="s">
        <v>12</v>
      </c>
      <c r="H82" s="25"/>
      <c r="I82" s="3"/>
      <c r="J82" s="28" t="s">
        <v>12</v>
      </c>
      <c r="K82" s="28" t="s">
        <v>12</v>
      </c>
    </row>
    <row r="83" spans="1:11" s="1" customFormat="1">
      <c r="A83" s="50" t="s">
        <v>66</v>
      </c>
      <c r="B83" s="56" t="s">
        <v>43</v>
      </c>
      <c r="C83" s="39" t="s">
        <v>11</v>
      </c>
      <c r="D83" s="24">
        <f>SUM(D84:D89)</f>
        <v>11761.4</v>
      </c>
      <c r="E83" s="28" t="s">
        <v>12</v>
      </c>
      <c r="F83" s="28" t="s">
        <v>12</v>
      </c>
      <c r="G83" s="28" t="s">
        <v>12</v>
      </c>
      <c r="H83" s="24">
        <f>SUM(H84:H89)</f>
        <v>4832.5</v>
      </c>
      <c r="I83" s="30">
        <f>H83/D83</f>
        <v>0.41087795670583438</v>
      </c>
      <c r="J83" s="28" t="s">
        <v>12</v>
      </c>
      <c r="K83" s="28" t="s">
        <v>12</v>
      </c>
    </row>
    <row r="84" spans="1:11" s="1" customFormat="1">
      <c r="A84" s="50"/>
      <c r="B84" s="56"/>
      <c r="C84" s="40" t="s">
        <v>13</v>
      </c>
      <c r="D84" s="25">
        <v>11761.4</v>
      </c>
      <c r="E84" s="4">
        <v>11761.4</v>
      </c>
      <c r="F84" s="4">
        <v>11761.4</v>
      </c>
      <c r="G84" s="4">
        <v>4832.5</v>
      </c>
      <c r="H84" s="4">
        <v>4832.5</v>
      </c>
      <c r="I84" s="3">
        <f>H84/D84</f>
        <v>0.41087795670583438</v>
      </c>
      <c r="J84" s="3">
        <f>G84/E84</f>
        <v>0.41087795670583438</v>
      </c>
      <c r="K84" s="3">
        <v>0</v>
      </c>
    </row>
    <row r="85" spans="1:11" s="1" customFormat="1" ht="24">
      <c r="A85" s="50"/>
      <c r="B85" s="56"/>
      <c r="C85" s="40" t="s">
        <v>14</v>
      </c>
      <c r="D85" s="25"/>
      <c r="E85" s="25"/>
      <c r="F85" s="25"/>
      <c r="G85" s="25"/>
      <c r="H85" s="24"/>
      <c r="I85" s="26"/>
      <c r="J85" s="27"/>
      <c r="K85" s="27"/>
    </row>
    <row r="86" spans="1:11" s="1" customFormat="1">
      <c r="A86" s="50"/>
      <c r="B86" s="56"/>
      <c r="C86" s="40" t="s">
        <v>15</v>
      </c>
      <c r="D86" s="25"/>
      <c r="E86" s="25"/>
      <c r="F86" s="25"/>
      <c r="G86" s="25"/>
      <c r="H86" s="24"/>
      <c r="I86" s="3"/>
      <c r="J86" s="27"/>
      <c r="K86" s="27"/>
    </row>
    <row r="87" spans="1:11" s="1" customFormat="1" ht="36">
      <c r="A87" s="50"/>
      <c r="B87" s="56"/>
      <c r="C87" s="40" t="s">
        <v>16</v>
      </c>
      <c r="D87" s="25"/>
      <c r="E87" s="25"/>
      <c r="F87" s="25"/>
      <c r="G87" s="25"/>
      <c r="H87" s="24"/>
      <c r="I87" s="3"/>
      <c r="J87" s="27"/>
      <c r="K87" s="27"/>
    </row>
    <row r="88" spans="1:11" s="1" customFormat="1">
      <c r="A88" s="50"/>
      <c r="B88" s="56"/>
      <c r="C88" s="40" t="s">
        <v>17</v>
      </c>
      <c r="D88" s="25"/>
      <c r="E88" s="28" t="s">
        <v>12</v>
      </c>
      <c r="F88" s="28" t="s">
        <v>12</v>
      </c>
      <c r="G88" s="28" t="s">
        <v>12</v>
      </c>
      <c r="H88" s="25"/>
      <c r="I88" s="3"/>
      <c r="J88" s="28" t="s">
        <v>12</v>
      </c>
      <c r="K88" s="28" t="s">
        <v>12</v>
      </c>
    </row>
    <row r="89" spans="1:11" s="1" customFormat="1">
      <c r="A89" s="50"/>
      <c r="B89" s="56"/>
      <c r="C89" s="40" t="s">
        <v>18</v>
      </c>
      <c r="D89" s="25"/>
      <c r="E89" s="28" t="s">
        <v>12</v>
      </c>
      <c r="F89" s="28" t="s">
        <v>12</v>
      </c>
      <c r="G89" s="28" t="s">
        <v>12</v>
      </c>
      <c r="H89" s="25"/>
      <c r="I89" s="3"/>
      <c r="J89" s="28" t="s">
        <v>12</v>
      </c>
      <c r="K89" s="28" t="s">
        <v>12</v>
      </c>
    </row>
    <row r="90" spans="1:11" ht="15" customHeight="1">
      <c r="A90" s="50" t="s">
        <v>27</v>
      </c>
      <c r="B90" s="49" t="s">
        <v>28</v>
      </c>
      <c r="C90" s="39" t="s">
        <v>11</v>
      </c>
      <c r="D90" s="24">
        <f>SUM(D91:D96)</f>
        <v>117866.3</v>
      </c>
      <c r="E90" s="28" t="s">
        <v>12</v>
      </c>
      <c r="F90" s="28" t="s">
        <v>12</v>
      </c>
      <c r="G90" s="28" t="s">
        <v>12</v>
      </c>
      <c r="H90" s="24">
        <f>SUM(H91:H96)</f>
        <v>111160.5</v>
      </c>
      <c r="I90" s="30">
        <f>H90/D90</f>
        <v>0.94310672346548585</v>
      </c>
      <c r="J90" s="28" t="s">
        <v>12</v>
      </c>
      <c r="K90" s="28" t="s">
        <v>12</v>
      </c>
    </row>
    <row r="91" spans="1:11">
      <c r="A91" s="50"/>
      <c r="B91" s="49"/>
      <c r="C91" s="40" t="s">
        <v>13</v>
      </c>
      <c r="D91" s="25">
        <f>SUM(D98)</f>
        <v>117866.3</v>
      </c>
      <c r="E91" s="25">
        <f t="shared" ref="E91:H91" si="20">SUM(E98)</f>
        <v>116418.4</v>
      </c>
      <c r="F91" s="25">
        <f t="shared" si="20"/>
        <v>110160.5</v>
      </c>
      <c r="G91" s="25">
        <f t="shared" si="20"/>
        <v>111160.5</v>
      </c>
      <c r="H91" s="25">
        <f t="shared" si="20"/>
        <v>111160.5</v>
      </c>
      <c r="I91" s="3">
        <f>H91/D91</f>
        <v>0.94310672346548585</v>
      </c>
      <c r="J91" s="3">
        <f>G91/E91</f>
        <v>0.95483617709915281</v>
      </c>
      <c r="K91" s="3">
        <f>G91/F91</f>
        <v>1.009077663953958</v>
      </c>
    </row>
    <row r="92" spans="1:11" ht="15" customHeight="1">
      <c r="A92" s="50"/>
      <c r="B92" s="49"/>
      <c r="C92" s="40" t="s">
        <v>14</v>
      </c>
      <c r="D92" s="25"/>
      <c r="E92" s="25"/>
      <c r="F92" s="25"/>
      <c r="G92" s="25"/>
      <c r="H92" s="24"/>
      <c r="I92" s="26"/>
      <c r="J92" s="27"/>
      <c r="K92" s="27"/>
    </row>
    <row r="93" spans="1:11">
      <c r="A93" s="50"/>
      <c r="B93" s="49"/>
      <c r="C93" s="40" t="s">
        <v>15</v>
      </c>
      <c r="D93" s="25"/>
      <c r="E93" s="25"/>
      <c r="F93" s="25"/>
      <c r="G93" s="25"/>
      <c r="H93" s="24"/>
      <c r="I93" s="3"/>
      <c r="J93" s="27"/>
      <c r="K93" s="27"/>
    </row>
    <row r="94" spans="1:11" ht="15" customHeight="1">
      <c r="A94" s="50"/>
      <c r="B94" s="49"/>
      <c r="C94" s="40" t="s">
        <v>16</v>
      </c>
      <c r="D94" s="25"/>
      <c r="E94" s="25"/>
      <c r="F94" s="25"/>
      <c r="G94" s="25"/>
      <c r="H94" s="25"/>
      <c r="I94" s="3"/>
      <c r="J94" s="25"/>
      <c r="K94" s="25"/>
    </row>
    <row r="95" spans="1:11">
      <c r="A95" s="50"/>
      <c r="B95" s="49"/>
      <c r="C95" s="40" t="s">
        <v>17</v>
      </c>
      <c r="D95" s="25"/>
      <c r="E95" s="28" t="s">
        <v>12</v>
      </c>
      <c r="F95" s="28" t="s">
        <v>12</v>
      </c>
      <c r="G95" s="28" t="s">
        <v>12</v>
      </c>
      <c r="H95" s="25"/>
      <c r="I95" s="3"/>
      <c r="J95" s="28" t="s">
        <v>12</v>
      </c>
      <c r="K95" s="28" t="s">
        <v>12</v>
      </c>
    </row>
    <row r="96" spans="1:11">
      <c r="A96" s="50"/>
      <c r="B96" s="49"/>
      <c r="C96" s="40" t="s">
        <v>18</v>
      </c>
      <c r="D96" s="25"/>
      <c r="E96" s="28" t="s">
        <v>12</v>
      </c>
      <c r="F96" s="28" t="s">
        <v>12</v>
      </c>
      <c r="G96" s="28" t="s">
        <v>12</v>
      </c>
      <c r="H96" s="25"/>
      <c r="I96" s="3"/>
      <c r="J96" s="28" t="s">
        <v>12</v>
      </c>
      <c r="K96" s="28" t="s">
        <v>12</v>
      </c>
    </row>
    <row r="97" spans="1:11" s="1" customFormat="1">
      <c r="A97" s="50" t="s">
        <v>67</v>
      </c>
      <c r="B97" s="56" t="s">
        <v>43</v>
      </c>
      <c r="C97" s="39" t="s">
        <v>11</v>
      </c>
      <c r="D97" s="24">
        <f>SUM(D98:D103)</f>
        <v>117866.3</v>
      </c>
      <c r="E97" s="28" t="s">
        <v>12</v>
      </c>
      <c r="F97" s="28" t="s">
        <v>12</v>
      </c>
      <c r="G97" s="28" t="s">
        <v>12</v>
      </c>
      <c r="H97" s="24">
        <f>SUM(H98:H103)</f>
        <v>111160.5</v>
      </c>
      <c r="I97" s="30">
        <f>H97/D97</f>
        <v>0.94310672346548585</v>
      </c>
      <c r="J97" s="28" t="s">
        <v>12</v>
      </c>
      <c r="K97" s="28" t="s">
        <v>12</v>
      </c>
    </row>
    <row r="98" spans="1:11" s="1" customFormat="1">
      <c r="A98" s="50"/>
      <c r="B98" s="56"/>
      <c r="C98" s="40" t="s">
        <v>13</v>
      </c>
      <c r="D98" s="25">
        <v>117866.3</v>
      </c>
      <c r="E98" s="25">
        <v>116418.4</v>
      </c>
      <c r="F98" s="25">
        <v>110160.5</v>
      </c>
      <c r="G98" s="25">
        <v>111160.5</v>
      </c>
      <c r="H98" s="25">
        <v>111160.5</v>
      </c>
      <c r="I98" s="3">
        <f>H98/D98</f>
        <v>0.94310672346548585</v>
      </c>
      <c r="J98" s="3">
        <f>G98/E98</f>
        <v>0.95483617709915281</v>
      </c>
      <c r="K98" s="3">
        <f>G98/F98</f>
        <v>1.009077663953958</v>
      </c>
    </row>
    <row r="99" spans="1:11" s="1" customFormat="1" ht="24">
      <c r="A99" s="50"/>
      <c r="B99" s="56"/>
      <c r="C99" s="40" t="s">
        <v>14</v>
      </c>
      <c r="D99" s="25"/>
      <c r="E99" s="25"/>
      <c r="F99" s="25"/>
      <c r="G99" s="25"/>
      <c r="H99" s="24"/>
      <c r="I99" s="26"/>
      <c r="J99" s="27"/>
      <c r="K99" s="27"/>
    </row>
    <row r="100" spans="1:11" s="1" customFormat="1">
      <c r="A100" s="50"/>
      <c r="B100" s="56"/>
      <c r="C100" s="40" t="s">
        <v>15</v>
      </c>
      <c r="D100" s="25"/>
      <c r="E100" s="25"/>
      <c r="F100" s="25"/>
      <c r="G100" s="25"/>
      <c r="H100" s="24"/>
      <c r="I100" s="3"/>
      <c r="J100" s="27"/>
      <c r="K100" s="27"/>
    </row>
    <row r="101" spans="1:11" s="1" customFormat="1" ht="36">
      <c r="A101" s="50"/>
      <c r="B101" s="56"/>
      <c r="C101" s="40" t="s">
        <v>16</v>
      </c>
      <c r="D101" s="25"/>
      <c r="E101" s="25"/>
      <c r="F101" s="25"/>
      <c r="G101" s="25"/>
      <c r="H101" s="25"/>
      <c r="I101" s="3"/>
      <c r="J101" s="25"/>
      <c r="K101" s="25"/>
    </row>
    <row r="102" spans="1:11" s="1" customFormat="1">
      <c r="A102" s="50"/>
      <c r="B102" s="56"/>
      <c r="C102" s="40" t="s">
        <v>17</v>
      </c>
      <c r="D102" s="25"/>
      <c r="E102" s="28" t="s">
        <v>12</v>
      </c>
      <c r="F102" s="28" t="s">
        <v>12</v>
      </c>
      <c r="G102" s="28" t="s">
        <v>12</v>
      </c>
      <c r="H102" s="25"/>
      <c r="I102" s="3"/>
      <c r="J102" s="28" t="s">
        <v>12</v>
      </c>
      <c r="K102" s="28" t="s">
        <v>12</v>
      </c>
    </row>
    <row r="103" spans="1:11" s="1" customFormat="1">
      <c r="A103" s="50"/>
      <c r="B103" s="56"/>
      <c r="C103" s="40" t="s">
        <v>18</v>
      </c>
      <c r="D103" s="25"/>
      <c r="E103" s="28" t="s">
        <v>12</v>
      </c>
      <c r="F103" s="28" t="s">
        <v>12</v>
      </c>
      <c r="G103" s="28" t="s">
        <v>12</v>
      </c>
      <c r="H103" s="25"/>
      <c r="I103" s="3"/>
      <c r="J103" s="28" t="s">
        <v>12</v>
      </c>
      <c r="K103" s="28" t="s">
        <v>12</v>
      </c>
    </row>
    <row r="104" spans="1:11" ht="15" customHeight="1">
      <c r="A104" s="50" t="s">
        <v>29</v>
      </c>
      <c r="B104" s="49" t="s">
        <v>30</v>
      </c>
      <c r="C104" s="39" t="s">
        <v>11</v>
      </c>
      <c r="D104" s="24">
        <f>SUM(D105:D110)</f>
        <v>14988.3</v>
      </c>
      <c r="E104" s="28" t="s">
        <v>12</v>
      </c>
      <c r="F104" s="28" t="s">
        <v>12</v>
      </c>
      <c r="G104" s="28" t="s">
        <v>12</v>
      </c>
      <c r="H104" s="24">
        <f>SUM(H105:H110)</f>
        <v>7443.8</v>
      </c>
      <c r="I104" s="30">
        <f>H104/D104</f>
        <v>0.49664071308954322</v>
      </c>
      <c r="J104" s="28" t="s">
        <v>12</v>
      </c>
      <c r="K104" s="28" t="s">
        <v>12</v>
      </c>
    </row>
    <row r="105" spans="1:11">
      <c r="A105" s="50"/>
      <c r="B105" s="49"/>
      <c r="C105" s="40" t="s">
        <v>13</v>
      </c>
      <c r="D105" s="25">
        <f>SUM(D112)</f>
        <v>14988.3</v>
      </c>
      <c r="E105" s="25">
        <f t="shared" ref="E105:H105" si="21">SUM(E112)</f>
        <v>14988.3</v>
      </c>
      <c r="F105" s="25">
        <f t="shared" si="21"/>
        <v>14946.6</v>
      </c>
      <c r="G105" s="25">
        <f t="shared" si="21"/>
        <v>7443.8</v>
      </c>
      <c r="H105" s="25">
        <f t="shared" si="21"/>
        <v>7443.8</v>
      </c>
      <c r="I105" s="3">
        <f>H105/D105</f>
        <v>0.49664071308954322</v>
      </c>
      <c r="J105" s="3">
        <f>G105/E105</f>
        <v>0.49664071308954322</v>
      </c>
      <c r="K105" s="3">
        <f>G105/F105</f>
        <v>0.4980263069862042</v>
      </c>
    </row>
    <row r="106" spans="1:11" ht="15" customHeight="1">
      <c r="A106" s="50"/>
      <c r="B106" s="49"/>
      <c r="C106" s="40" t="s">
        <v>14</v>
      </c>
      <c r="D106" s="25"/>
      <c r="E106" s="25"/>
      <c r="F106" s="25"/>
      <c r="G106" s="25"/>
      <c r="H106" s="24"/>
      <c r="I106" s="26"/>
      <c r="J106" s="27"/>
      <c r="K106" s="27"/>
    </row>
    <row r="107" spans="1:11">
      <c r="A107" s="50"/>
      <c r="B107" s="49"/>
      <c r="C107" s="40" t="s">
        <v>15</v>
      </c>
      <c r="D107" s="25"/>
      <c r="E107" s="25"/>
      <c r="F107" s="25"/>
      <c r="G107" s="25"/>
      <c r="H107" s="24"/>
      <c r="I107" s="3"/>
      <c r="J107" s="27"/>
      <c r="K107" s="27"/>
    </row>
    <row r="108" spans="1:11" ht="15" customHeight="1">
      <c r="A108" s="50"/>
      <c r="B108" s="49"/>
      <c r="C108" s="40" t="s">
        <v>16</v>
      </c>
      <c r="D108" s="25"/>
      <c r="E108" s="25"/>
      <c r="F108" s="25"/>
      <c r="G108" s="25"/>
      <c r="H108" s="24"/>
      <c r="I108" s="3"/>
      <c r="J108" s="27"/>
      <c r="K108" s="27"/>
    </row>
    <row r="109" spans="1:11">
      <c r="A109" s="50"/>
      <c r="B109" s="49"/>
      <c r="C109" s="40" t="s">
        <v>17</v>
      </c>
      <c r="D109" s="25"/>
      <c r="E109" s="28" t="s">
        <v>12</v>
      </c>
      <c r="F109" s="28" t="s">
        <v>12</v>
      </c>
      <c r="G109" s="28" t="s">
        <v>12</v>
      </c>
      <c r="H109" s="24"/>
      <c r="I109" s="3"/>
      <c r="J109" s="28" t="s">
        <v>12</v>
      </c>
      <c r="K109" s="28" t="s">
        <v>12</v>
      </c>
    </row>
    <row r="110" spans="1:11">
      <c r="A110" s="50"/>
      <c r="B110" s="49"/>
      <c r="C110" s="40" t="s">
        <v>18</v>
      </c>
      <c r="D110" s="25"/>
      <c r="E110" s="28" t="s">
        <v>12</v>
      </c>
      <c r="F110" s="28" t="s">
        <v>12</v>
      </c>
      <c r="G110" s="28" t="s">
        <v>12</v>
      </c>
      <c r="H110" s="24"/>
      <c r="I110" s="3"/>
      <c r="J110" s="28" t="s">
        <v>12</v>
      </c>
      <c r="K110" s="28" t="s">
        <v>12</v>
      </c>
    </row>
    <row r="111" spans="1:11" s="1" customFormat="1">
      <c r="A111" s="50" t="s">
        <v>68</v>
      </c>
      <c r="B111" s="56" t="s">
        <v>43</v>
      </c>
      <c r="C111" s="39" t="s">
        <v>11</v>
      </c>
      <c r="D111" s="24">
        <f>SUM(D112:D117)</f>
        <v>14988.3</v>
      </c>
      <c r="E111" s="28" t="s">
        <v>12</v>
      </c>
      <c r="F111" s="28" t="s">
        <v>12</v>
      </c>
      <c r="G111" s="28" t="s">
        <v>12</v>
      </c>
      <c r="H111" s="24">
        <f>SUM(H112:H117)</f>
        <v>7443.8</v>
      </c>
      <c r="I111" s="30">
        <f>H111/D111</f>
        <v>0.49664071308954322</v>
      </c>
      <c r="J111" s="28" t="s">
        <v>12</v>
      </c>
      <c r="K111" s="28" t="s">
        <v>12</v>
      </c>
    </row>
    <row r="112" spans="1:11" s="1" customFormat="1">
      <c r="A112" s="50"/>
      <c r="B112" s="56"/>
      <c r="C112" s="40" t="s">
        <v>13</v>
      </c>
      <c r="D112" s="25">
        <v>14988.3</v>
      </c>
      <c r="E112" s="25">
        <v>14988.3</v>
      </c>
      <c r="F112" s="25">
        <v>14946.6</v>
      </c>
      <c r="G112" s="25">
        <v>7443.8</v>
      </c>
      <c r="H112" s="25">
        <v>7443.8</v>
      </c>
      <c r="I112" s="3">
        <f>H112/D112</f>
        <v>0.49664071308954322</v>
      </c>
      <c r="J112" s="3">
        <f>G112/E112</f>
        <v>0.49664071308954322</v>
      </c>
      <c r="K112" s="3">
        <f>G112/F112</f>
        <v>0.4980263069862042</v>
      </c>
    </row>
    <row r="113" spans="1:11" s="1" customFormat="1" ht="24">
      <c r="A113" s="50"/>
      <c r="B113" s="56"/>
      <c r="C113" s="40" t="s">
        <v>14</v>
      </c>
      <c r="D113" s="25"/>
      <c r="E113" s="25"/>
      <c r="F113" s="25"/>
      <c r="G113" s="25"/>
      <c r="H113" s="24"/>
      <c r="I113" s="26"/>
      <c r="J113" s="27"/>
      <c r="K113" s="27"/>
    </row>
    <row r="114" spans="1:11" s="1" customFormat="1">
      <c r="A114" s="50"/>
      <c r="B114" s="56"/>
      <c r="C114" s="40" t="s">
        <v>15</v>
      </c>
      <c r="D114" s="25"/>
      <c r="E114" s="25"/>
      <c r="F114" s="25"/>
      <c r="G114" s="25"/>
      <c r="H114" s="24"/>
      <c r="I114" s="3"/>
      <c r="J114" s="27"/>
      <c r="K114" s="27"/>
    </row>
    <row r="115" spans="1:11" s="1" customFormat="1" ht="36">
      <c r="A115" s="50"/>
      <c r="B115" s="56"/>
      <c r="C115" s="40" t="s">
        <v>16</v>
      </c>
      <c r="D115" s="25"/>
      <c r="E115" s="25"/>
      <c r="F115" s="25"/>
      <c r="G115" s="25"/>
      <c r="H115" s="24"/>
      <c r="I115" s="3"/>
      <c r="J115" s="27"/>
      <c r="K115" s="27"/>
    </row>
    <row r="116" spans="1:11" s="1" customFormat="1">
      <c r="A116" s="50"/>
      <c r="B116" s="56"/>
      <c r="C116" s="40" t="s">
        <v>17</v>
      </c>
      <c r="D116" s="25"/>
      <c r="E116" s="28" t="s">
        <v>12</v>
      </c>
      <c r="F116" s="28" t="s">
        <v>12</v>
      </c>
      <c r="G116" s="28" t="s">
        <v>12</v>
      </c>
      <c r="H116" s="24"/>
      <c r="I116" s="3"/>
      <c r="J116" s="28" t="s">
        <v>12</v>
      </c>
      <c r="K116" s="28" t="s">
        <v>12</v>
      </c>
    </row>
    <row r="117" spans="1:11" s="1" customFormat="1">
      <c r="A117" s="50"/>
      <c r="B117" s="56"/>
      <c r="C117" s="40" t="s">
        <v>18</v>
      </c>
      <c r="D117" s="25"/>
      <c r="E117" s="28" t="s">
        <v>12</v>
      </c>
      <c r="F117" s="28" t="s">
        <v>12</v>
      </c>
      <c r="G117" s="28" t="s">
        <v>12</v>
      </c>
      <c r="H117" s="24"/>
      <c r="I117" s="3"/>
      <c r="J117" s="28" t="s">
        <v>12</v>
      </c>
      <c r="K117" s="28" t="s">
        <v>12</v>
      </c>
    </row>
    <row r="118" spans="1:11" ht="15" customHeight="1">
      <c r="A118" s="50" t="s">
        <v>31</v>
      </c>
      <c r="B118" s="49" t="s">
        <v>32</v>
      </c>
      <c r="C118" s="39" t="s">
        <v>11</v>
      </c>
      <c r="D118" s="24">
        <f>SUM(D119:D124)</f>
        <v>800</v>
      </c>
      <c r="E118" s="28" t="s">
        <v>12</v>
      </c>
      <c r="F118" s="28" t="s">
        <v>12</v>
      </c>
      <c r="G118" s="28" t="s">
        <v>12</v>
      </c>
      <c r="H118" s="24">
        <f>SUM(H119:H124)</f>
        <v>238.8</v>
      </c>
      <c r="I118" s="30">
        <f>H118/D118</f>
        <v>0.29849999999999999</v>
      </c>
      <c r="J118" s="28" t="s">
        <v>12</v>
      </c>
      <c r="K118" s="28" t="s">
        <v>12</v>
      </c>
    </row>
    <row r="119" spans="1:11">
      <c r="A119" s="50"/>
      <c r="B119" s="49"/>
      <c r="C119" s="40" t="s">
        <v>13</v>
      </c>
      <c r="D119" s="25">
        <f>SUM(D126)</f>
        <v>800</v>
      </c>
      <c r="E119" s="25">
        <f t="shared" ref="E119:H119" si="22">SUM(E126)</f>
        <v>800</v>
      </c>
      <c r="F119" s="25">
        <f t="shared" si="22"/>
        <v>720</v>
      </c>
      <c r="G119" s="25">
        <f t="shared" si="22"/>
        <v>238.8</v>
      </c>
      <c r="H119" s="25">
        <f t="shared" si="22"/>
        <v>238.8</v>
      </c>
      <c r="I119" s="3">
        <f>H119/D119</f>
        <v>0.29849999999999999</v>
      </c>
      <c r="J119" s="3">
        <f>G119/E119</f>
        <v>0.29849999999999999</v>
      </c>
      <c r="K119" s="3">
        <f>G119/F119</f>
        <v>0.33166666666666667</v>
      </c>
    </row>
    <row r="120" spans="1:11" ht="15" customHeight="1">
      <c r="A120" s="50"/>
      <c r="B120" s="49"/>
      <c r="C120" s="40" t="s">
        <v>14</v>
      </c>
      <c r="D120" s="25"/>
      <c r="E120" s="25"/>
      <c r="F120" s="25"/>
      <c r="G120" s="25"/>
      <c r="H120" s="24"/>
      <c r="I120" s="26"/>
      <c r="J120" s="26"/>
      <c r="K120" s="27"/>
    </row>
    <row r="121" spans="1:11">
      <c r="A121" s="50"/>
      <c r="B121" s="49"/>
      <c r="C121" s="40" t="s">
        <v>15</v>
      </c>
      <c r="D121" s="25"/>
      <c r="E121" s="25"/>
      <c r="F121" s="25"/>
      <c r="G121" s="25"/>
      <c r="H121" s="24"/>
      <c r="I121" s="3"/>
      <c r="J121" s="26"/>
      <c r="K121" s="27"/>
    </row>
    <row r="122" spans="1:11" ht="15" customHeight="1">
      <c r="A122" s="50"/>
      <c r="B122" s="49"/>
      <c r="C122" s="40" t="s">
        <v>16</v>
      </c>
      <c r="D122" s="25"/>
      <c r="E122" s="25"/>
      <c r="F122" s="25"/>
      <c r="G122" s="25"/>
      <c r="H122" s="24"/>
      <c r="I122" s="3"/>
      <c r="J122" s="26"/>
      <c r="K122" s="27"/>
    </row>
    <row r="123" spans="1:11">
      <c r="A123" s="50"/>
      <c r="B123" s="49"/>
      <c r="C123" s="40" t="s">
        <v>17</v>
      </c>
      <c r="D123" s="25"/>
      <c r="E123" s="28" t="s">
        <v>12</v>
      </c>
      <c r="F123" s="28" t="s">
        <v>12</v>
      </c>
      <c r="G123" s="28" t="s">
        <v>12</v>
      </c>
      <c r="H123" s="25"/>
      <c r="I123" s="3"/>
      <c r="J123" s="28" t="s">
        <v>12</v>
      </c>
      <c r="K123" s="28" t="s">
        <v>12</v>
      </c>
    </row>
    <row r="124" spans="1:11">
      <c r="A124" s="50"/>
      <c r="B124" s="49"/>
      <c r="C124" s="40" t="s">
        <v>18</v>
      </c>
      <c r="D124" s="25"/>
      <c r="E124" s="28" t="s">
        <v>12</v>
      </c>
      <c r="F124" s="28" t="s">
        <v>12</v>
      </c>
      <c r="G124" s="28" t="s">
        <v>12</v>
      </c>
      <c r="H124" s="25"/>
      <c r="I124" s="3"/>
      <c r="J124" s="28" t="s">
        <v>12</v>
      </c>
      <c r="K124" s="28" t="s">
        <v>12</v>
      </c>
    </row>
    <row r="125" spans="1:11" s="1" customFormat="1">
      <c r="A125" s="50" t="s">
        <v>69</v>
      </c>
      <c r="B125" s="49" t="s">
        <v>32</v>
      </c>
      <c r="C125" s="39" t="s">
        <v>11</v>
      </c>
      <c r="D125" s="24">
        <f>SUM(D126:D131)</f>
        <v>800</v>
      </c>
      <c r="E125" s="28" t="s">
        <v>12</v>
      </c>
      <c r="F125" s="28" t="s">
        <v>12</v>
      </c>
      <c r="G125" s="28" t="s">
        <v>12</v>
      </c>
      <c r="H125" s="24">
        <f>SUM(H126:H131)</f>
        <v>238.8</v>
      </c>
      <c r="I125" s="30">
        <f>H125/D125</f>
        <v>0.29849999999999999</v>
      </c>
      <c r="J125" s="28" t="s">
        <v>12</v>
      </c>
      <c r="K125" s="28" t="s">
        <v>12</v>
      </c>
    </row>
    <row r="126" spans="1:11" s="1" customFormat="1">
      <c r="A126" s="50"/>
      <c r="B126" s="49"/>
      <c r="C126" s="40" t="s">
        <v>13</v>
      </c>
      <c r="D126" s="25">
        <v>800</v>
      </c>
      <c r="E126" s="25">
        <v>800</v>
      </c>
      <c r="F126" s="25">
        <v>720</v>
      </c>
      <c r="G126" s="25">
        <v>238.8</v>
      </c>
      <c r="H126" s="25">
        <v>238.8</v>
      </c>
      <c r="I126" s="3">
        <f>H126/D126</f>
        <v>0.29849999999999999</v>
      </c>
      <c r="J126" s="3">
        <f>G126/E126</f>
        <v>0.29849999999999999</v>
      </c>
      <c r="K126" s="3">
        <f>G126/F126</f>
        <v>0.33166666666666667</v>
      </c>
    </row>
    <row r="127" spans="1:11" s="1" customFormat="1" ht="24">
      <c r="A127" s="50"/>
      <c r="B127" s="49"/>
      <c r="C127" s="40" t="s">
        <v>14</v>
      </c>
      <c r="D127" s="25"/>
      <c r="E127" s="25"/>
      <c r="F127" s="25"/>
      <c r="G127" s="25"/>
      <c r="H127" s="24"/>
      <c r="I127" s="26"/>
      <c r="J127" s="26"/>
      <c r="K127" s="27"/>
    </row>
    <row r="128" spans="1:11" s="1" customFormat="1">
      <c r="A128" s="50"/>
      <c r="B128" s="49"/>
      <c r="C128" s="40" t="s">
        <v>15</v>
      </c>
      <c r="D128" s="25"/>
      <c r="E128" s="25"/>
      <c r="F128" s="25"/>
      <c r="G128" s="25"/>
      <c r="H128" s="24"/>
      <c r="I128" s="3"/>
      <c r="J128" s="26"/>
      <c r="K128" s="27"/>
    </row>
    <row r="129" spans="1:11" s="1" customFormat="1" ht="36">
      <c r="A129" s="50"/>
      <c r="B129" s="49"/>
      <c r="C129" s="40" t="s">
        <v>16</v>
      </c>
      <c r="D129" s="25"/>
      <c r="E129" s="25"/>
      <c r="F129" s="25"/>
      <c r="G129" s="25"/>
      <c r="H129" s="24"/>
      <c r="I129" s="3"/>
      <c r="J129" s="26"/>
      <c r="K129" s="27"/>
    </row>
    <row r="130" spans="1:11" s="1" customFormat="1">
      <c r="A130" s="50"/>
      <c r="B130" s="49"/>
      <c r="C130" s="40" t="s">
        <v>17</v>
      </c>
      <c r="D130" s="25"/>
      <c r="E130" s="28" t="s">
        <v>12</v>
      </c>
      <c r="F130" s="28" t="s">
        <v>12</v>
      </c>
      <c r="G130" s="28" t="s">
        <v>12</v>
      </c>
      <c r="H130" s="25"/>
      <c r="I130" s="3"/>
      <c r="J130" s="28" t="s">
        <v>12</v>
      </c>
      <c r="K130" s="28" t="s">
        <v>12</v>
      </c>
    </row>
    <row r="131" spans="1:11" s="1" customFormat="1">
      <c r="A131" s="50"/>
      <c r="B131" s="49"/>
      <c r="C131" s="40" t="s">
        <v>18</v>
      </c>
      <c r="D131" s="25"/>
      <c r="E131" s="28" t="s">
        <v>12</v>
      </c>
      <c r="F131" s="28" t="s">
        <v>12</v>
      </c>
      <c r="G131" s="28" t="s">
        <v>12</v>
      </c>
      <c r="H131" s="25"/>
      <c r="I131" s="3"/>
      <c r="J131" s="28" t="s">
        <v>12</v>
      </c>
      <c r="K131" s="28" t="s">
        <v>12</v>
      </c>
    </row>
    <row r="132" spans="1:11" ht="15" customHeight="1">
      <c r="A132" s="50" t="s">
        <v>33</v>
      </c>
      <c r="B132" s="49" t="s">
        <v>32</v>
      </c>
      <c r="C132" s="39" t="s">
        <v>11</v>
      </c>
      <c r="D132" s="24">
        <f>SUM(D133:D138)</f>
        <v>695000</v>
      </c>
      <c r="E132" s="28" t="s">
        <v>12</v>
      </c>
      <c r="F132" s="28" t="s">
        <v>12</v>
      </c>
      <c r="G132" s="28" t="s">
        <v>12</v>
      </c>
      <c r="H132" s="24">
        <f>SUM(H133:H138)</f>
        <v>203800</v>
      </c>
      <c r="I132" s="30">
        <f>H132/D132</f>
        <v>0.29323741007194243</v>
      </c>
      <c r="J132" s="28" t="s">
        <v>12</v>
      </c>
      <c r="K132" s="28" t="s">
        <v>12</v>
      </c>
    </row>
    <row r="133" spans="1:11">
      <c r="A133" s="50"/>
      <c r="B133" s="49"/>
      <c r="C133" s="40" t="s">
        <v>13</v>
      </c>
      <c r="D133" s="25"/>
      <c r="E133" s="25"/>
      <c r="F133" s="25"/>
      <c r="G133" s="25"/>
      <c r="H133" s="25"/>
      <c r="I133" s="3"/>
      <c r="J133" s="3"/>
      <c r="K133" s="3"/>
    </row>
    <row r="134" spans="1:11" ht="15" customHeight="1">
      <c r="A134" s="50"/>
      <c r="B134" s="49"/>
      <c r="C134" s="40" t="s">
        <v>14</v>
      </c>
      <c r="D134" s="25"/>
      <c r="E134" s="25"/>
      <c r="F134" s="25"/>
      <c r="G134" s="25"/>
      <c r="H134" s="25"/>
      <c r="I134" s="26"/>
      <c r="J134" s="26"/>
      <c r="K134" s="27"/>
    </row>
    <row r="135" spans="1:11">
      <c r="A135" s="50"/>
      <c r="B135" s="49"/>
      <c r="C135" s="40" t="s">
        <v>15</v>
      </c>
      <c r="D135" s="25"/>
      <c r="E135" s="25"/>
      <c r="F135" s="25"/>
      <c r="G135" s="25"/>
      <c r="H135" s="25"/>
      <c r="I135" s="3"/>
      <c r="J135" s="26"/>
      <c r="K135" s="27"/>
    </row>
    <row r="136" spans="1:11" ht="15" customHeight="1">
      <c r="A136" s="50"/>
      <c r="B136" s="49"/>
      <c r="C136" s="40" t="s">
        <v>16</v>
      </c>
      <c r="D136" s="25"/>
      <c r="E136" s="25"/>
      <c r="F136" s="25"/>
      <c r="G136" s="25"/>
      <c r="H136" s="25"/>
      <c r="I136" s="3"/>
      <c r="J136" s="26"/>
      <c r="K136" s="26"/>
    </row>
    <row r="137" spans="1:11">
      <c r="A137" s="50"/>
      <c r="B137" s="49"/>
      <c r="C137" s="40" t="s">
        <v>17</v>
      </c>
      <c r="D137" s="25"/>
      <c r="E137" s="28" t="s">
        <v>12</v>
      </c>
      <c r="F137" s="28" t="s">
        <v>12</v>
      </c>
      <c r="G137" s="28" t="s">
        <v>12</v>
      </c>
      <c r="H137" s="25"/>
      <c r="I137" s="3"/>
      <c r="J137" s="28" t="s">
        <v>12</v>
      </c>
      <c r="K137" s="28" t="s">
        <v>12</v>
      </c>
    </row>
    <row r="138" spans="1:11">
      <c r="A138" s="50"/>
      <c r="B138" s="49"/>
      <c r="C138" s="40" t="s">
        <v>18</v>
      </c>
      <c r="D138" s="25">
        <f>SUM(D145)</f>
        <v>695000</v>
      </c>
      <c r="E138" s="28" t="s">
        <v>12</v>
      </c>
      <c r="F138" s="28" t="s">
        <v>12</v>
      </c>
      <c r="G138" s="28" t="s">
        <v>12</v>
      </c>
      <c r="H138" s="25">
        <f>SUM(H145)</f>
        <v>203800</v>
      </c>
      <c r="I138" s="3">
        <f t="shared" ref="I138" si="23">H138/D138</f>
        <v>0.29323741007194243</v>
      </c>
      <c r="J138" s="28" t="s">
        <v>12</v>
      </c>
      <c r="K138" s="28" t="s">
        <v>12</v>
      </c>
    </row>
    <row r="139" spans="1:11" s="1" customFormat="1">
      <c r="A139" s="50" t="s">
        <v>75</v>
      </c>
      <c r="B139" s="49" t="s">
        <v>32</v>
      </c>
      <c r="C139" s="39" t="s">
        <v>11</v>
      </c>
      <c r="D139" s="24">
        <f>SUM(D140:D145)</f>
        <v>695000</v>
      </c>
      <c r="E139" s="28" t="s">
        <v>12</v>
      </c>
      <c r="F139" s="28" t="s">
        <v>12</v>
      </c>
      <c r="G139" s="28" t="s">
        <v>12</v>
      </c>
      <c r="H139" s="24">
        <f>SUM(H140:H145)</f>
        <v>203800</v>
      </c>
      <c r="I139" s="30">
        <f>H139/D139</f>
        <v>0.29323741007194243</v>
      </c>
      <c r="J139" s="28" t="s">
        <v>12</v>
      </c>
      <c r="K139" s="28" t="s">
        <v>12</v>
      </c>
    </row>
    <row r="140" spans="1:11" s="1" customFormat="1">
      <c r="A140" s="50"/>
      <c r="B140" s="49"/>
      <c r="C140" s="40" t="s">
        <v>13</v>
      </c>
      <c r="D140" s="25"/>
      <c r="E140" s="25"/>
      <c r="F140" s="25"/>
      <c r="G140" s="25"/>
      <c r="H140" s="25"/>
      <c r="I140" s="3"/>
      <c r="J140" s="3"/>
      <c r="K140" s="3"/>
    </row>
    <row r="141" spans="1:11" s="1" customFormat="1" ht="24">
      <c r="A141" s="50"/>
      <c r="B141" s="49"/>
      <c r="C141" s="40" t="s">
        <v>14</v>
      </c>
      <c r="D141" s="25"/>
      <c r="E141" s="25"/>
      <c r="F141" s="25"/>
      <c r="G141" s="25"/>
      <c r="H141" s="25"/>
      <c r="I141" s="26"/>
      <c r="J141" s="26"/>
      <c r="K141" s="27"/>
    </row>
    <row r="142" spans="1:11" s="1" customFormat="1">
      <c r="A142" s="50"/>
      <c r="B142" s="49"/>
      <c r="C142" s="40" t="s">
        <v>15</v>
      </c>
      <c r="D142" s="25"/>
      <c r="E142" s="25"/>
      <c r="F142" s="25"/>
      <c r="G142" s="25"/>
      <c r="H142" s="25"/>
      <c r="I142" s="3"/>
      <c r="J142" s="26"/>
      <c r="K142" s="27"/>
    </row>
    <row r="143" spans="1:11" s="1" customFormat="1" ht="36">
      <c r="A143" s="50"/>
      <c r="B143" s="49"/>
      <c r="C143" s="40" t="s">
        <v>16</v>
      </c>
      <c r="D143" s="25"/>
      <c r="E143" s="25"/>
      <c r="F143" s="25"/>
      <c r="G143" s="25"/>
      <c r="H143" s="25"/>
      <c r="I143" s="3"/>
      <c r="J143" s="26"/>
      <c r="K143" s="26"/>
    </row>
    <row r="144" spans="1:11" s="1" customFormat="1">
      <c r="A144" s="50"/>
      <c r="B144" s="49"/>
      <c r="C144" s="40" t="s">
        <v>17</v>
      </c>
      <c r="D144" s="25"/>
      <c r="E144" s="28" t="s">
        <v>12</v>
      </c>
      <c r="F144" s="28" t="s">
        <v>12</v>
      </c>
      <c r="G144" s="28" t="s">
        <v>12</v>
      </c>
      <c r="H144" s="25"/>
      <c r="I144" s="3"/>
      <c r="J144" s="28" t="s">
        <v>12</v>
      </c>
      <c r="K144" s="28" t="s">
        <v>12</v>
      </c>
    </row>
    <row r="145" spans="1:11" s="1" customFormat="1">
      <c r="A145" s="50"/>
      <c r="B145" s="49"/>
      <c r="C145" s="40" t="s">
        <v>18</v>
      </c>
      <c r="D145" s="25">
        <v>695000</v>
      </c>
      <c r="E145" s="28" t="s">
        <v>12</v>
      </c>
      <c r="F145" s="28" t="s">
        <v>12</v>
      </c>
      <c r="G145" s="28" t="s">
        <v>12</v>
      </c>
      <c r="H145" s="25">
        <v>203800</v>
      </c>
      <c r="I145" s="3">
        <f t="shared" ref="I145" si="24">H145/D145</f>
        <v>0.29323741007194243</v>
      </c>
      <c r="J145" s="28" t="s">
        <v>12</v>
      </c>
      <c r="K145" s="28" t="s">
        <v>12</v>
      </c>
    </row>
    <row r="146" spans="1:11" s="1" customFormat="1">
      <c r="A146" s="50" t="s">
        <v>76</v>
      </c>
      <c r="B146" s="49" t="s">
        <v>32</v>
      </c>
      <c r="C146" s="39" t="s">
        <v>11</v>
      </c>
      <c r="D146" s="24">
        <f>SUM(D147:D152)</f>
        <v>48904.4</v>
      </c>
      <c r="E146" s="28" t="s">
        <v>12</v>
      </c>
      <c r="F146" s="28" t="s">
        <v>12</v>
      </c>
      <c r="G146" s="28" t="s">
        <v>12</v>
      </c>
      <c r="H146" s="24">
        <f>SUM(H147:H152)</f>
        <v>15297.8</v>
      </c>
      <c r="I146" s="30">
        <f>H146/D146</f>
        <v>0.31281029927777459</v>
      </c>
      <c r="J146" s="28" t="s">
        <v>12</v>
      </c>
      <c r="K146" s="28" t="s">
        <v>12</v>
      </c>
    </row>
    <row r="147" spans="1:11" s="1" customFormat="1">
      <c r="A147" s="50"/>
      <c r="B147" s="49"/>
      <c r="C147" s="40" t="s">
        <v>13</v>
      </c>
      <c r="D147" s="25">
        <f>SUM(D154)</f>
        <v>48904.4</v>
      </c>
      <c r="E147" s="25">
        <f>SUM(E154)</f>
        <v>48904.4</v>
      </c>
      <c r="F147" s="25">
        <f t="shared" ref="F147:G147" si="25">SUM(F154)</f>
        <v>37623.699999999997</v>
      </c>
      <c r="G147" s="25">
        <f t="shared" si="25"/>
        <v>15297.8</v>
      </c>
      <c r="H147" s="25">
        <f t="shared" ref="H147" si="26">SUM(H154)</f>
        <v>15297.8</v>
      </c>
      <c r="I147" s="3">
        <f>H147/D147</f>
        <v>0.31281029927777459</v>
      </c>
      <c r="J147" s="3">
        <f>G147/E147</f>
        <v>0.31281029927777459</v>
      </c>
      <c r="K147" s="3">
        <f>G147/F147</f>
        <v>0.40660009515278933</v>
      </c>
    </row>
    <row r="148" spans="1:11" s="1" customFormat="1" ht="24">
      <c r="A148" s="50"/>
      <c r="B148" s="49"/>
      <c r="C148" s="40" t="s">
        <v>14</v>
      </c>
      <c r="D148" s="25"/>
      <c r="E148" s="25"/>
      <c r="F148" s="25"/>
      <c r="G148" s="25"/>
      <c r="H148" s="24"/>
      <c r="I148" s="26"/>
      <c r="J148" s="26"/>
      <c r="K148" s="27"/>
    </row>
    <row r="149" spans="1:11" s="1" customFormat="1">
      <c r="A149" s="50"/>
      <c r="B149" s="49"/>
      <c r="C149" s="40" t="s">
        <v>15</v>
      </c>
      <c r="D149" s="25"/>
      <c r="E149" s="25"/>
      <c r="F149" s="25"/>
      <c r="G149" s="25"/>
      <c r="H149" s="24"/>
      <c r="I149" s="3"/>
      <c r="J149" s="26"/>
      <c r="K149" s="27"/>
    </row>
    <row r="150" spans="1:11" s="1" customFormat="1" ht="36">
      <c r="A150" s="50"/>
      <c r="B150" s="49"/>
      <c r="C150" s="40" t="s">
        <v>16</v>
      </c>
      <c r="D150" s="25"/>
      <c r="E150" s="25"/>
      <c r="F150" s="25"/>
      <c r="G150" s="25"/>
      <c r="H150" s="24"/>
      <c r="I150" s="3"/>
      <c r="J150" s="26"/>
      <c r="K150" s="27"/>
    </row>
    <row r="151" spans="1:11" s="1" customFormat="1">
      <c r="A151" s="50"/>
      <c r="B151" s="49"/>
      <c r="C151" s="40" t="s">
        <v>17</v>
      </c>
      <c r="D151" s="25"/>
      <c r="E151" s="28" t="s">
        <v>12</v>
      </c>
      <c r="F151" s="28" t="s">
        <v>12</v>
      </c>
      <c r="G151" s="28" t="s">
        <v>12</v>
      </c>
      <c r="H151" s="25"/>
      <c r="I151" s="3"/>
      <c r="J151" s="28" t="s">
        <v>12</v>
      </c>
      <c r="K151" s="28" t="s">
        <v>12</v>
      </c>
    </row>
    <row r="152" spans="1:11" s="1" customFormat="1">
      <c r="A152" s="50"/>
      <c r="B152" s="49"/>
      <c r="C152" s="40" t="s">
        <v>18</v>
      </c>
      <c r="D152" s="25"/>
      <c r="E152" s="28" t="s">
        <v>12</v>
      </c>
      <c r="F152" s="28" t="s">
        <v>12</v>
      </c>
      <c r="G152" s="28" t="s">
        <v>12</v>
      </c>
      <c r="H152" s="25"/>
      <c r="I152" s="3"/>
      <c r="J152" s="28" t="s">
        <v>12</v>
      </c>
      <c r="K152" s="28" t="s">
        <v>12</v>
      </c>
    </row>
    <row r="153" spans="1:11" s="1" customFormat="1">
      <c r="A153" s="50" t="s">
        <v>77</v>
      </c>
      <c r="B153" s="49" t="s">
        <v>32</v>
      </c>
      <c r="C153" s="39" t="s">
        <v>11</v>
      </c>
      <c r="D153" s="24">
        <f>SUM(D154:D159)</f>
        <v>48904.4</v>
      </c>
      <c r="E153" s="28" t="s">
        <v>12</v>
      </c>
      <c r="F153" s="28" t="s">
        <v>12</v>
      </c>
      <c r="G153" s="28" t="s">
        <v>12</v>
      </c>
      <c r="H153" s="24">
        <f>SUM(H154:H159)</f>
        <v>15297.8</v>
      </c>
      <c r="I153" s="30">
        <f>H153/D153</f>
        <v>0.31281029927777459</v>
      </c>
      <c r="J153" s="28" t="s">
        <v>12</v>
      </c>
      <c r="K153" s="28" t="s">
        <v>12</v>
      </c>
    </row>
    <row r="154" spans="1:11" s="1" customFormat="1">
      <c r="A154" s="50"/>
      <c r="B154" s="49"/>
      <c r="C154" s="40" t="s">
        <v>13</v>
      </c>
      <c r="D154" s="25">
        <v>48904.4</v>
      </c>
      <c r="E154" s="25">
        <v>48904.4</v>
      </c>
      <c r="F154" s="25">
        <v>37623.699999999997</v>
      </c>
      <c r="G154" s="25">
        <v>15297.8</v>
      </c>
      <c r="H154" s="25">
        <v>15297.8</v>
      </c>
      <c r="I154" s="3">
        <f>H154/D154</f>
        <v>0.31281029927777459</v>
      </c>
      <c r="J154" s="3">
        <f>G154/E154</f>
        <v>0.31281029927777459</v>
      </c>
      <c r="K154" s="3">
        <f>G154/F154</f>
        <v>0.40660009515278933</v>
      </c>
    </row>
    <row r="155" spans="1:11" s="1" customFormat="1" ht="24">
      <c r="A155" s="50"/>
      <c r="B155" s="49"/>
      <c r="C155" s="40" t="s">
        <v>14</v>
      </c>
      <c r="D155" s="25"/>
      <c r="E155" s="25"/>
      <c r="F155" s="25"/>
      <c r="G155" s="25"/>
      <c r="H155" s="24"/>
      <c r="I155" s="26"/>
      <c r="J155" s="26"/>
      <c r="K155" s="27"/>
    </row>
    <row r="156" spans="1:11" s="1" customFormat="1">
      <c r="A156" s="50"/>
      <c r="B156" s="49"/>
      <c r="C156" s="40" t="s">
        <v>15</v>
      </c>
      <c r="D156" s="25"/>
      <c r="E156" s="25"/>
      <c r="F156" s="25"/>
      <c r="G156" s="25"/>
      <c r="H156" s="24"/>
      <c r="I156" s="3"/>
      <c r="J156" s="26"/>
      <c r="K156" s="27"/>
    </row>
    <row r="157" spans="1:11" s="1" customFormat="1" ht="36">
      <c r="A157" s="50"/>
      <c r="B157" s="49"/>
      <c r="C157" s="40" t="s">
        <v>16</v>
      </c>
      <c r="D157" s="25"/>
      <c r="E157" s="25"/>
      <c r="F157" s="25"/>
      <c r="G157" s="25"/>
      <c r="H157" s="24"/>
      <c r="I157" s="3"/>
      <c r="J157" s="26"/>
      <c r="K157" s="27"/>
    </row>
    <row r="158" spans="1:11" s="1" customFormat="1">
      <c r="A158" s="50"/>
      <c r="B158" s="49"/>
      <c r="C158" s="40" t="s">
        <v>17</v>
      </c>
      <c r="D158" s="25"/>
      <c r="E158" s="28" t="s">
        <v>12</v>
      </c>
      <c r="F158" s="28" t="s">
        <v>12</v>
      </c>
      <c r="G158" s="28" t="s">
        <v>12</v>
      </c>
      <c r="H158" s="25"/>
      <c r="I158" s="3"/>
      <c r="J158" s="28" t="s">
        <v>12</v>
      </c>
      <c r="K158" s="28" t="s">
        <v>12</v>
      </c>
    </row>
    <row r="159" spans="1:11" s="1" customFormat="1">
      <c r="A159" s="50"/>
      <c r="B159" s="49"/>
      <c r="C159" s="40" t="s">
        <v>18</v>
      </c>
      <c r="D159" s="25"/>
      <c r="E159" s="28" t="s">
        <v>12</v>
      </c>
      <c r="F159" s="28" t="s">
        <v>12</v>
      </c>
      <c r="G159" s="28" t="s">
        <v>12</v>
      </c>
      <c r="H159" s="25"/>
      <c r="I159" s="3"/>
      <c r="J159" s="28" t="s">
        <v>12</v>
      </c>
      <c r="K159" s="28" t="s">
        <v>12</v>
      </c>
    </row>
    <row r="160" spans="1:11" s="22" customFormat="1">
      <c r="A160" s="50" t="s">
        <v>120</v>
      </c>
      <c r="B160" s="49" t="s">
        <v>32</v>
      </c>
      <c r="C160" s="39" t="s">
        <v>11</v>
      </c>
      <c r="D160" s="24">
        <f>SUM(D161:D166)</f>
        <v>30558.400000000001</v>
      </c>
      <c r="E160" s="28" t="s">
        <v>12</v>
      </c>
      <c r="F160" s="28" t="s">
        <v>12</v>
      </c>
      <c r="G160" s="28" t="s">
        <v>12</v>
      </c>
      <c r="H160" s="24">
        <f>SUM(H161:H166)</f>
        <v>0</v>
      </c>
      <c r="I160" s="30">
        <v>0</v>
      </c>
      <c r="J160" s="28" t="s">
        <v>12</v>
      </c>
      <c r="K160" s="28" t="s">
        <v>12</v>
      </c>
    </row>
    <row r="161" spans="1:11" s="22" customFormat="1">
      <c r="A161" s="50"/>
      <c r="B161" s="49"/>
      <c r="C161" s="40" t="s">
        <v>13</v>
      </c>
      <c r="D161" s="25">
        <f>D168</f>
        <v>30558.400000000001</v>
      </c>
      <c r="E161" s="25">
        <f t="shared" ref="E161:H161" si="27">E168</f>
        <v>30558.400000000001</v>
      </c>
      <c r="F161" s="25">
        <f t="shared" si="27"/>
        <v>0</v>
      </c>
      <c r="G161" s="25">
        <f t="shared" si="27"/>
        <v>0</v>
      </c>
      <c r="H161" s="25">
        <f t="shared" si="27"/>
        <v>0</v>
      </c>
      <c r="I161" s="3">
        <f>H161/D161</f>
        <v>0</v>
      </c>
      <c r="J161" s="3">
        <f>G161/E161</f>
        <v>0</v>
      </c>
      <c r="K161" s="3">
        <v>0</v>
      </c>
    </row>
    <row r="162" spans="1:11" s="22" customFormat="1" ht="24">
      <c r="A162" s="50"/>
      <c r="B162" s="49"/>
      <c r="C162" s="40" t="s">
        <v>14</v>
      </c>
      <c r="D162" s="25"/>
      <c r="E162" s="25"/>
      <c r="F162" s="25"/>
      <c r="G162" s="25"/>
      <c r="H162" s="24"/>
      <c r="I162" s="26"/>
      <c r="J162" s="26"/>
      <c r="K162" s="27"/>
    </row>
    <row r="163" spans="1:11" s="22" customFormat="1">
      <c r="A163" s="50"/>
      <c r="B163" s="49"/>
      <c r="C163" s="40" t="s">
        <v>15</v>
      </c>
      <c r="D163" s="25"/>
      <c r="E163" s="25"/>
      <c r="F163" s="25"/>
      <c r="G163" s="25"/>
      <c r="H163" s="24"/>
      <c r="I163" s="3"/>
      <c r="J163" s="26"/>
      <c r="K163" s="27"/>
    </row>
    <row r="164" spans="1:11" s="22" customFormat="1" ht="36">
      <c r="A164" s="50"/>
      <c r="B164" s="49"/>
      <c r="C164" s="40" t="s">
        <v>16</v>
      </c>
      <c r="D164" s="25"/>
      <c r="E164" s="25"/>
      <c r="F164" s="25"/>
      <c r="G164" s="25"/>
      <c r="H164" s="24"/>
      <c r="I164" s="3"/>
      <c r="J164" s="26"/>
      <c r="K164" s="27"/>
    </row>
    <row r="165" spans="1:11" s="22" customFormat="1">
      <c r="A165" s="50"/>
      <c r="B165" s="49"/>
      <c r="C165" s="40" t="s">
        <v>17</v>
      </c>
      <c r="D165" s="25"/>
      <c r="E165" s="28" t="s">
        <v>12</v>
      </c>
      <c r="F165" s="28" t="s">
        <v>12</v>
      </c>
      <c r="G165" s="28" t="s">
        <v>12</v>
      </c>
      <c r="H165" s="25"/>
      <c r="I165" s="3"/>
      <c r="J165" s="28" t="s">
        <v>12</v>
      </c>
      <c r="K165" s="28" t="s">
        <v>12</v>
      </c>
    </row>
    <row r="166" spans="1:11" s="22" customFormat="1">
      <c r="A166" s="50"/>
      <c r="B166" s="49"/>
      <c r="C166" s="40" t="s">
        <v>18</v>
      </c>
      <c r="D166" s="25"/>
      <c r="E166" s="28" t="s">
        <v>12</v>
      </c>
      <c r="F166" s="28" t="s">
        <v>12</v>
      </c>
      <c r="G166" s="28" t="s">
        <v>12</v>
      </c>
      <c r="H166" s="25"/>
      <c r="I166" s="3"/>
      <c r="J166" s="28" t="s">
        <v>12</v>
      </c>
      <c r="K166" s="28" t="s">
        <v>12</v>
      </c>
    </row>
    <row r="167" spans="1:11" s="22" customFormat="1">
      <c r="A167" s="50" t="s">
        <v>121</v>
      </c>
      <c r="B167" s="49" t="s">
        <v>32</v>
      </c>
      <c r="C167" s="39" t="s">
        <v>11</v>
      </c>
      <c r="D167" s="24">
        <f>SUM(D168:D173)</f>
        <v>30558.400000000001</v>
      </c>
      <c r="E167" s="28" t="s">
        <v>12</v>
      </c>
      <c r="F167" s="28" t="s">
        <v>12</v>
      </c>
      <c r="G167" s="28" t="s">
        <v>12</v>
      </c>
      <c r="H167" s="24">
        <f>SUM(H169:H173)</f>
        <v>0</v>
      </c>
      <c r="I167" s="30">
        <f>H167/D167</f>
        <v>0</v>
      </c>
      <c r="J167" s="28" t="s">
        <v>12</v>
      </c>
      <c r="K167" s="28" t="s">
        <v>12</v>
      </c>
    </row>
    <row r="168" spans="1:11" s="22" customFormat="1">
      <c r="A168" s="50"/>
      <c r="B168" s="49"/>
      <c r="C168" s="40" t="s">
        <v>13</v>
      </c>
      <c r="D168" s="25">
        <v>30558.400000000001</v>
      </c>
      <c r="E168" s="25">
        <v>30558.400000000001</v>
      </c>
      <c r="F168" s="25">
        <v>0</v>
      </c>
      <c r="G168" s="25">
        <v>0</v>
      </c>
      <c r="H168" s="25">
        <v>0</v>
      </c>
      <c r="I168" s="3">
        <f>H168/D168</f>
        <v>0</v>
      </c>
      <c r="J168" s="3">
        <f>G168/E168</f>
        <v>0</v>
      </c>
      <c r="K168" s="3">
        <v>0</v>
      </c>
    </row>
    <row r="169" spans="1:11" s="22" customFormat="1" ht="24">
      <c r="A169" s="50"/>
      <c r="B169" s="49"/>
      <c r="C169" s="40" t="s">
        <v>14</v>
      </c>
      <c r="D169" s="25"/>
      <c r="E169" s="25"/>
      <c r="F169" s="25"/>
      <c r="G169" s="25"/>
      <c r="H169" s="24"/>
      <c r="I169" s="26"/>
      <c r="J169" s="26"/>
      <c r="K169" s="27"/>
    </row>
    <row r="170" spans="1:11" s="22" customFormat="1">
      <c r="A170" s="50"/>
      <c r="B170" s="49"/>
      <c r="C170" s="40" t="s">
        <v>15</v>
      </c>
      <c r="D170" s="25"/>
      <c r="E170" s="25"/>
      <c r="F170" s="25"/>
      <c r="G170" s="25"/>
      <c r="H170" s="24"/>
      <c r="I170" s="3"/>
      <c r="J170" s="26"/>
      <c r="K170" s="27"/>
    </row>
    <row r="171" spans="1:11" s="22" customFormat="1" ht="36">
      <c r="A171" s="50"/>
      <c r="B171" s="49"/>
      <c r="C171" s="40" t="s">
        <v>16</v>
      </c>
      <c r="D171" s="25"/>
      <c r="E171" s="25"/>
      <c r="F171" s="25"/>
      <c r="G171" s="25"/>
      <c r="H171" s="24"/>
      <c r="I171" s="3"/>
      <c r="J171" s="26"/>
      <c r="K171" s="27"/>
    </row>
    <row r="172" spans="1:11" s="22" customFormat="1">
      <c r="A172" s="50"/>
      <c r="B172" s="49"/>
      <c r="C172" s="40" t="s">
        <v>17</v>
      </c>
      <c r="D172" s="25"/>
      <c r="E172" s="28" t="s">
        <v>12</v>
      </c>
      <c r="F172" s="28" t="s">
        <v>12</v>
      </c>
      <c r="G172" s="28" t="s">
        <v>12</v>
      </c>
      <c r="H172" s="25"/>
      <c r="I172" s="3"/>
      <c r="J172" s="28" t="s">
        <v>12</v>
      </c>
      <c r="K172" s="28" t="s">
        <v>12</v>
      </c>
    </row>
    <row r="173" spans="1:11" s="22" customFormat="1">
      <c r="A173" s="50"/>
      <c r="B173" s="49"/>
      <c r="C173" s="40" t="s">
        <v>18</v>
      </c>
      <c r="D173" s="25"/>
      <c r="E173" s="28" t="s">
        <v>12</v>
      </c>
      <c r="F173" s="28" t="s">
        <v>12</v>
      </c>
      <c r="G173" s="28" t="s">
        <v>12</v>
      </c>
      <c r="H173" s="25"/>
      <c r="I173" s="3"/>
      <c r="J173" s="28" t="s">
        <v>12</v>
      </c>
      <c r="K173" s="28" t="s">
        <v>12</v>
      </c>
    </row>
    <row r="174" spans="1:11" s="1" customFormat="1" ht="15" customHeight="1">
      <c r="A174" s="50" t="s">
        <v>83</v>
      </c>
      <c r="B174" s="49" t="s">
        <v>86</v>
      </c>
      <c r="C174" s="39" t="s">
        <v>11</v>
      </c>
      <c r="D174" s="24">
        <f>SUM(D175:D180)</f>
        <v>1000000</v>
      </c>
      <c r="E174" s="28" t="s">
        <v>12</v>
      </c>
      <c r="F174" s="28" t="s">
        <v>12</v>
      </c>
      <c r="G174" s="28" t="s">
        <v>12</v>
      </c>
      <c r="H174" s="24">
        <f>SUM(H175:H180)</f>
        <v>0</v>
      </c>
      <c r="I174" s="30">
        <f>H174/D174</f>
        <v>0</v>
      </c>
      <c r="J174" s="28" t="s">
        <v>12</v>
      </c>
      <c r="K174" s="28" t="s">
        <v>12</v>
      </c>
    </row>
    <row r="175" spans="1:11" s="1" customFormat="1">
      <c r="A175" s="50"/>
      <c r="B175" s="49"/>
      <c r="C175" s="40" t="s">
        <v>13</v>
      </c>
      <c r="D175" s="25"/>
      <c r="E175" s="25"/>
      <c r="F175" s="25"/>
      <c r="G175" s="25"/>
      <c r="H175" s="25"/>
      <c r="I175" s="3"/>
      <c r="J175" s="3"/>
      <c r="K175" s="3"/>
    </row>
    <row r="176" spans="1:11" s="1" customFormat="1" ht="24">
      <c r="A176" s="50"/>
      <c r="B176" s="49"/>
      <c r="C176" s="40" t="s">
        <v>14</v>
      </c>
      <c r="D176" s="25"/>
      <c r="E176" s="25"/>
      <c r="F176" s="25"/>
      <c r="G176" s="25"/>
      <c r="H176" s="24"/>
      <c r="I176" s="26"/>
      <c r="J176" s="26"/>
      <c r="K176" s="27"/>
    </row>
    <row r="177" spans="1:11" s="1" customFormat="1">
      <c r="A177" s="50"/>
      <c r="B177" s="49"/>
      <c r="C177" s="40" t="s">
        <v>15</v>
      </c>
      <c r="D177" s="25"/>
      <c r="E177" s="25"/>
      <c r="F177" s="25"/>
      <c r="G177" s="25"/>
      <c r="H177" s="24"/>
      <c r="I177" s="3"/>
      <c r="J177" s="26"/>
      <c r="K177" s="27"/>
    </row>
    <row r="178" spans="1:11" s="1" customFormat="1" ht="36">
      <c r="A178" s="50"/>
      <c r="B178" s="49"/>
      <c r="C178" s="40" t="s">
        <v>16</v>
      </c>
      <c r="D178" s="25"/>
      <c r="E178" s="25"/>
      <c r="F178" s="25"/>
      <c r="G178" s="25"/>
      <c r="H178" s="24"/>
      <c r="I178" s="3"/>
      <c r="J178" s="26"/>
      <c r="K178" s="27"/>
    </row>
    <row r="179" spans="1:11" s="1" customFormat="1">
      <c r="A179" s="50"/>
      <c r="B179" s="49"/>
      <c r="C179" s="40" t="s">
        <v>17</v>
      </c>
      <c r="D179" s="25"/>
      <c r="E179" s="28" t="s">
        <v>12</v>
      </c>
      <c r="F179" s="28" t="s">
        <v>12</v>
      </c>
      <c r="G179" s="28" t="s">
        <v>12</v>
      </c>
      <c r="H179" s="25"/>
      <c r="I179" s="20"/>
      <c r="J179" s="28" t="s">
        <v>12</v>
      </c>
      <c r="K179" s="28" t="s">
        <v>12</v>
      </c>
    </row>
    <row r="180" spans="1:11" s="1" customFormat="1">
      <c r="A180" s="50"/>
      <c r="B180" s="49"/>
      <c r="C180" s="40" t="s">
        <v>18</v>
      </c>
      <c r="D180" s="25">
        <f>SUM(D187)</f>
        <v>1000000</v>
      </c>
      <c r="E180" s="28" t="s">
        <v>12</v>
      </c>
      <c r="F180" s="28" t="s">
        <v>12</v>
      </c>
      <c r="G180" s="28" t="s">
        <v>12</v>
      </c>
      <c r="H180" s="25">
        <f>SUM(H187)</f>
        <v>0</v>
      </c>
      <c r="I180" s="3">
        <f>H180/D180</f>
        <v>0</v>
      </c>
      <c r="J180" s="28" t="s">
        <v>12</v>
      </c>
      <c r="K180" s="28" t="s">
        <v>12</v>
      </c>
    </row>
    <row r="181" spans="1:11" s="1" customFormat="1">
      <c r="A181" s="50" t="s">
        <v>84</v>
      </c>
      <c r="B181" s="49" t="s">
        <v>85</v>
      </c>
      <c r="C181" s="39" t="s">
        <v>11</v>
      </c>
      <c r="D181" s="24">
        <f>SUM(D182:D187)</f>
        <v>4000000</v>
      </c>
      <c r="E181" s="28" t="s">
        <v>12</v>
      </c>
      <c r="F181" s="28" t="s">
        <v>12</v>
      </c>
      <c r="G181" s="28" t="s">
        <v>12</v>
      </c>
      <c r="H181" s="24">
        <f>SUM(H182:H187)</f>
        <v>0</v>
      </c>
      <c r="I181" s="30">
        <f>H181/D181</f>
        <v>0</v>
      </c>
      <c r="J181" s="28" t="s">
        <v>12</v>
      </c>
      <c r="K181" s="28" t="s">
        <v>12</v>
      </c>
    </row>
    <row r="182" spans="1:11" s="1" customFormat="1">
      <c r="A182" s="50"/>
      <c r="B182" s="49"/>
      <c r="C182" s="40" t="s">
        <v>13</v>
      </c>
      <c r="D182" s="25"/>
      <c r="E182" s="25"/>
      <c r="F182" s="25"/>
      <c r="G182" s="25"/>
      <c r="H182" s="25"/>
      <c r="I182" s="3"/>
      <c r="J182" s="3"/>
      <c r="K182" s="3"/>
    </row>
    <row r="183" spans="1:11" s="1" customFormat="1" ht="24">
      <c r="A183" s="50"/>
      <c r="B183" s="49"/>
      <c r="C183" s="40" t="s">
        <v>14</v>
      </c>
      <c r="D183" s="25"/>
      <c r="E183" s="25"/>
      <c r="F183" s="25"/>
      <c r="G183" s="25"/>
      <c r="H183" s="24"/>
      <c r="I183" s="26"/>
      <c r="J183" s="26"/>
      <c r="K183" s="27"/>
    </row>
    <row r="184" spans="1:11" s="1" customFormat="1">
      <c r="A184" s="50"/>
      <c r="B184" s="49"/>
      <c r="C184" s="40" t="s">
        <v>15</v>
      </c>
      <c r="D184" s="25">
        <v>3000000</v>
      </c>
      <c r="E184" s="25">
        <v>0</v>
      </c>
      <c r="F184" s="28" t="s">
        <v>12</v>
      </c>
      <c r="G184" s="25">
        <v>0</v>
      </c>
      <c r="H184" s="24">
        <v>0</v>
      </c>
      <c r="I184" s="3">
        <f>H184/D184</f>
        <v>0</v>
      </c>
      <c r="J184" s="3">
        <v>0</v>
      </c>
      <c r="K184" s="3">
        <v>0</v>
      </c>
    </row>
    <row r="185" spans="1:11" s="1" customFormat="1" ht="36">
      <c r="A185" s="50"/>
      <c r="B185" s="49"/>
      <c r="C185" s="40" t="s">
        <v>16</v>
      </c>
      <c r="D185" s="25"/>
      <c r="E185" s="25"/>
      <c r="F185" s="25"/>
      <c r="G185" s="25"/>
      <c r="H185" s="24"/>
      <c r="I185" s="3"/>
      <c r="J185" s="26"/>
      <c r="K185" s="27"/>
    </row>
    <row r="186" spans="1:11" s="1" customFormat="1">
      <c r="A186" s="50"/>
      <c r="B186" s="49"/>
      <c r="C186" s="40" t="s">
        <v>17</v>
      </c>
      <c r="D186" s="25"/>
      <c r="E186" s="28" t="s">
        <v>12</v>
      </c>
      <c r="F186" s="28" t="s">
        <v>12</v>
      </c>
      <c r="G186" s="28" t="s">
        <v>12</v>
      </c>
      <c r="H186" s="25"/>
      <c r="I186" s="3"/>
      <c r="J186" s="28" t="s">
        <v>12</v>
      </c>
      <c r="K186" s="28" t="s">
        <v>12</v>
      </c>
    </row>
    <row r="187" spans="1:11" s="1" customFormat="1">
      <c r="A187" s="50"/>
      <c r="B187" s="49"/>
      <c r="C187" s="40" t="s">
        <v>18</v>
      </c>
      <c r="D187" s="25">
        <v>1000000</v>
      </c>
      <c r="E187" s="28" t="s">
        <v>12</v>
      </c>
      <c r="F187" s="28" t="s">
        <v>12</v>
      </c>
      <c r="G187" s="28" t="s">
        <v>12</v>
      </c>
      <c r="H187" s="25">
        <v>0</v>
      </c>
      <c r="I187" s="3">
        <f>H187/D187</f>
        <v>0</v>
      </c>
      <c r="J187" s="28" t="s">
        <v>12</v>
      </c>
      <c r="K187" s="28" t="s">
        <v>12</v>
      </c>
    </row>
    <row r="188" spans="1:11" s="1" customFormat="1">
      <c r="A188" s="50" t="s">
        <v>87</v>
      </c>
      <c r="B188" s="49" t="s">
        <v>32</v>
      </c>
      <c r="C188" s="39" t="s">
        <v>11</v>
      </c>
      <c r="D188" s="24">
        <f>SUM(D190:D194)</f>
        <v>2000000</v>
      </c>
      <c r="E188" s="28" t="s">
        <v>12</v>
      </c>
      <c r="F188" s="28" t="s">
        <v>12</v>
      </c>
      <c r="G188" s="28" t="s">
        <v>12</v>
      </c>
      <c r="H188" s="24">
        <f>SUM(H190:H194)</f>
        <v>0</v>
      </c>
      <c r="I188" s="30">
        <f>H188/D188</f>
        <v>0</v>
      </c>
      <c r="J188" s="28" t="s">
        <v>12</v>
      </c>
      <c r="K188" s="28" t="s">
        <v>12</v>
      </c>
    </row>
    <row r="189" spans="1:11" s="1" customFormat="1">
      <c r="A189" s="50"/>
      <c r="B189" s="49"/>
      <c r="C189" s="40" t="s">
        <v>13</v>
      </c>
      <c r="D189" s="20"/>
      <c r="E189" s="20"/>
      <c r="F189" s="20"/>
      <c r="G189" s="20"/>
      <c r="H189" s="20"/>
      <c r="I189" s="20"/>
      <c r="J189" s="20"/>
      <c r="K189" s="20"/>
    </row>
    <row r="190" spans="1:11" s="1" customFormat="1" ht="24">
      <c r="A190" s="50"/>
      <c r="B190" s="49"/>
      <c r="C190" s="40" t="s">
        <v>14</v>
      </c>
      <c r="D190" s="25"/>
      <c r="E190" s="25"/>
      <c r="F190" s="25"/>
      <c r="G190" s="25"/>
      <c r="H190" s="24"/>
      <c r="I190" s="26"/>
      <c r="J190" s="26"/>
      <c r="K190" s="27"/>
    </row>
    <row r="191" spans="1:11" s="1" customFormat="1">
      <c r="A191" s="50"/>
      <c r="B191" s="49"/>
      <c r="C191" s="40" t="s">
        <v>15</v>
      </c>
      <c r="D191" s="25">
        <f>SUM(D198)</f>
        <v>2000000</v>
      </c>
      <c r="E191" s="25">
        <f>SUM(E198)</f>
        <v>0</v>
      </c>
      <c r="F191" s="28" t="s">
        <v>12</v>
      </c>
      <c r="G191" s="25">
        <f>SUM(G198)</f>
        <v>0</v>
      </c>
      <c r="H191" s="25">
        <f>SUM(H198)</f>
        <v>0</v>
      </c>
      <c r="I191" s="3">
        <f>H191/D191</f>
        <v>0</v>
      </c>
      <c r="J191" s="3">
        <v>0</v>
      </c>
      <c r="K191" s="3"/>
    </row>
    <row r="192" spans="1:11" s="1" customFormat="1" ht="36">
      <c r="A192" s="50"/>
      <c r="B192" s="49"/>
      <c r="C192" s="40" t="s">
        <v>16</v>
      </c>
      <c r="D192" s="25"/>
      <c r="E192" s="25"/>
      <c r="F192" s="25"/>
      <c r="G192" s="25"/>
      <c r="H192" s="24"/>
      <c r="I192" s="3"/>
      <c r="J192" s="26"/>
      <c r="K192" s="27"/>
    </row>
    <row r="193" spans="1:11" s="1" customFormat="1">
      <c r="A193" s="50"/>
      <c r="B193" s="49"/>
      <c r="C193" s="40" t="s">
        <v>17</v>
      </c>
      <c r="D193" s="25"/>
      <c r="E193" s="28" t="s">
        <v>12</v>
      </c>
      <c r="F193" s="28" t="s">
        <v>12</v>
      </c>
      <c r="G193" s="28" t="s">
        <v>12</v>
      </c>
      <c r="H193" s="25"/>
      <c r="I193" s="3"/>
      <c r="J193" s="28" t="s">
        <v>12</v>
      </c>
      <c r="K193" s="28" t="s">
        <v>12</v>
      </c>
    </row>
    <row r="194" spans="1:11" s="1" customFormat="1">
      <c r="A194" s="50"/>
      <c r="B194" s="49"/>
      <c r="C194" s="40" t="s">
        <v>18</v>
      </c>
      <c r="D194" s="25"/>
      <c r="E194" s="28" t="s">
        <v>12</v>
      </c>
      <c r="F194" s="28" t="s">
        <v>12</v>
      </c>
      <c r="G194" s="28" t="s">
        <v>12</v>
      </c>
      <c r="H194" s="25"/>
      <c r="I194" s="3"/>
      <c r="J194" s="28" t="s">
        <v>12</v>
      </c>
      <c r="K194" s="28" t="s">
        <v>12</v>
      </c>
    </row>
    <row r="195" spans="1:11" s="1" customFormat="1">
      <c r="A195" s="50" t="s">
        <v>88</v>
      </c>
      <c r="B195" s="49" t="s">
        <v>32</v>
      </c>
      <c r="C195" s="39" t="s">
        <v>11</v>
      </c>
      <c r="D195" s="24">
        <f>SUM(D197:D201)</f>
        <v>2000000</v>
      </c>
      <c r="E195" s="28" t="s">
        <v>12</v>
      </c>
      <c r="F195" s="28" t="s">
        <v>12</v>
      </c>
      <c r="G195" s="28" t="s">
        <v>12</v>
      </c>
      <c r="H195" s="24">
        <f>SUM(H197:H201)</f>
        <v>0</v>
      </c>
      <c r="I195" s="30">
        <f>H195/D195</f>
        <v>0</v>
      </c>
      <c r="J195" s="28" t="s">
        <v>12</v>
      </c>
      <c r="K195" s="28" t="s">
        <v>12</v>
      </c>
    </row>
    <row r="196" spans="1:11" s="1" customFormat="1">
      <c r="A196" s="50"/>
      <c r="B196" s="49"/>
      <c r="C196" s="40" t="s">
        <v>13</v>
      </c>
      <c r="D196" s="20"/>
      <c r="E196" s="20"/>
      <c r="F196" s="20"/>
      <c r="G196" s="20"/>
      <c r="H196" s="20"/>
      <c r="I196" s="20"/>
      <c r="J196" s="20"/>
      <c r="K196" s="20"/>
    </row>
    <row r="197" spans="1:11" s="1" customFormat="1" ht="24">
      <c r="A197" s="50"/>
      <c r="B197" s="49"/>
      <c r="C197" s="40" t="s">
        <v>14</v>
      </c>
      <c r="D197" s="25"/>
      <c r="E197" s="25"/>
      <c r="F197" s="25"/>
      <c r="G197" s="25"/>
      <c r="H197" s="24"/>
      <c r="I197" s="26"/>
      <c r="J197" s="26"/>
      <c r="K197" s="27"/>
    </row>
    <row r="198" spans="1:11" s="1" customFormat="1">
      <c r="A198" s="50"/>
      <c r="B198" s="49"/>
      <c r="C198" s="40" t="s">
        <v>15</v>
      </c>
      <c r="D198" s="25">
        <v>2000000</v>
      </c>
      <c r="E198" s="25">
        <v>0</v>
      </c>
      <c r="F198" s="28" t="s">
        <v>12</v>
      </c>
      <c r="G198" s="25">
        <v>0</v>
      </c>
      <c r="H198" s="25">
        <v>0</v>
      </c>
      <c r="I198" s="3">
        <f>H198/D198</f>
        <v>0</v>
      </c>
      <c r="J198" s="3">
        <v>0</v>
      </c>
      <c r="K198" s="3"/>
    </row>
    <row r="199" spans="1:11" s="1" customFormat="1" ht="36">
      <c r="A199" s="50"/>
      <c r="B199" s="49"/>
      <c r="C199" s="40" t="s">
        <v>16</v>
      </c>
      <c r="D199" s="25"/>
      <c r="E199" s="25"/>
      <c r="F199" s="25"/>
      <c r="G199" s="25"/>
      <c r="H199" s="24"/>
      <c r="I199" s="3"/>
      <c r="J199" s="26"/>
      <c r="K199" s="27"/>
    </row>
    <row r="200" spans="1:11" s="1" customFormat="1">
      <c r="A200" s="50"/>
      <c r="B200" s="49"/>
      <c r="C200" s="40" t="s">
        <v>17</v>
      </c>
      <c r="D200" s="25"/>
      <c r="E200" s="28" t="s">
        <v>12</v>
      </c>
      <c r="F200" s="28" t="s">
        <v>12</v>
      </c>
      <c r="G200" s="28" t="s">
        <v>12</v>
      </c>
      <c r="H200" s="25"/>
      <c r="I200" s="3"/>
      <c r="J200" s="28" t="s">
        <v>12</v>
      </c>
      <c r="K200" s="28" t="s">
        <v>12</v>
      </c>
    </row>
    <row r="201" spans="1:11" s="1" customFormat="1">
      <c r="A201" s="50"/>
      <c r="B201" s="49"/>
      <c r="C201" s="40" t="s">
        <v>18</v>
      </c>
      <c r="D201" s="25"/>
      <c r="E201" s="28" t="s">
        <v>12</v>
      </c>
      <c r="F201" s="28" t="s">
        <v>12</v>
      </c>
      <c r="G201" s="28" t="s">
        <v>12</v>
      </c>
      <c r="H201" s="25"/>
      <c r="I201" s="3"/>
      <c r="J201" s="28" t="s">
        <v>12</v>
      </c>
      <c r="K201" s="28" t="s">
        <v>12</v>
      </c>
    </row>
    <row r="202" spans="1:11" s="22" customFormat="1">
      <c r="A202" s="50" t="s">
        <v>95</v>
      </c>
      <c r="B202" s="49" t="s">
        <v>32</v>
      </c>
      <c r="C202" s="39" t="s">
        <v>11</v>
      </c>
      <c r="D202" s="24">
        <f>SUM(D203:D208)</f>
        <v>100000</v>
      </c>
      <c r="E202" s="28" t="s">
        <v>12</v>
      </c>
      <c r="F202" s="28" t="s">
        <v>12</v>
      </c>
      <c r="G202" s="28" t="s">
        <v>12</v>
      </c>
      <c r="H202" s="24">
        <f>SUM(H203:H208)</f>
        <v>100000</v>
      </c>
      <c r="I202" s="30">
        <f>H202/D202</f>
        <v>1</v>
      </c>
      <c r="J202" s="28" t="s">
        <v>12</v>
      </c>
      <c r="K202" s="28" t="s">
        <v>12</v>
      </c>
    </row>
    <row r="203" spans="1:11" s="22" customFormat="1">
      <c r="A203" s="50"/>
      <c r="B203" s="49"/>
      <c r="C203" s="40" t="s">
        <v>13</v>
      </c>
      <c r="D203" s="25">
        <f>SUM(D210)</f>
        <v>100000</v>
      </c>
      <c r="E203" s="25">
        <f>SUM(E210)</f>
        <v>100000</v>
      </c>
      <c r="F203" s="25">
        <f t="shared" ref="F203:H203" si="28">SUM(F210)</f>
        <v>100000</v>
      </c>
      <c r="G203" s="25">
        <f t="shared" si="28"/>
        <v>100000</v>
      </c>
      <c r="H203" s="25">
        <f t="shared" si="28"/>
        <v>100000</v>
      </c>
      <c r="I203" s="3">
        <f>H203/D203</f>
        <v>1</v>
      </c>
      <c r="J203" s="3">
        <f>G203/E203</f>
        <v>1</v>
      </c>
      <c r="K203" s="3">
        <f>G203/F203</f>
        <v>1</v>
      </c>
    </row>
    <row r="204" spans="1:11" s="22" customFormat="1" ht="24">
      <c r="A204" s="50"/>
      <c r="B204" s="49"/>
      <c r="C204" s="40" t="s">
        <v>14</v>
      </c>
      <c r="D204" s="25"/>
      <c r="E204" s="25"/>
      <c r="F204" s="25"/>
      <c r="G204" s="25"/>
      <c r="H204" s="24"/>
      <c r="I204" s="26"/>
      <c r="J204" s="26"/>
      <c r="K204" s="27"/>
    </row>
    <row r="205" spans="1:11" s="22" customFormat="1">
      <c r="A205" s="50"/>
      <c r="B205" s="49"/>
      <c r="C205" s="40" t="s">
        <v>15</v>
      </c>
      <c r="D205" s="25"/>
      <c r="E205" s="25"/>
      <c r="F205" s="25"/>
      <c r="G205" s="25"/>
      <c r="H205" s="24"/>
      <c r="I205" s="3"/>
      <c r="J205" s="26"/>
      <c r="K205" s="27"/>
    </row>
    <row r="206" spans="1:11" s="22" customFormat="1" ht="36">
      <c r="A206" s="50"/>
      <c r="B206" s="49"/>
      <c r="C206" s="40" t="s">
        <v>16</v>
      </c>
      <c r="D206" s="25"/>
      <c r="E206" s="25"/>
      <c r="F206" s="25"/>
      <c r="G206" s="25"/>
      <c r="H206" s="24"/>
      <c r="I206" s="3"/>
      <c r="J206" s="26"/>
      <c r="K206" s="27"/>
    </row>
    <row r="207" spans="1:11" s="22" customFormat="1">
      <c r="A207" s="50"/>
      <c r="B207" s="49"/>
      <c r="C207" s="40" t="s">
        <v>17</v>
      </c>
      <c r="D207" s="25"/>
      <c r="E207" s="28" t="s">
        <v>12</v>
      </c>
      <c r="F207" s="28" t="s">
        <v>12</v>
      </c>
      <c r="G207" s="28" t="s">
        <v>12</v>
      </c>
      <c r="H207" s="25"/>
      <c r="I207" s="3"/>
      <c r="J207" s="28" t="s">
        <v>12</v>
      </c>
      <c r="K207" s="28" t="s">
        <v>12</v>
      </c>
    </row>
    <row r="208" spans="1:11" s="22" customFormat="1">
      <c r="A208" s="50"/>
      <c r="B208" s="49"/>
      <c r="C208" s="40" t="s">
        <v>18</v>
      </c>
      <c r="D208" s="25"/>
      <c r="E208" s="28" t="s">
        <v>12</v>
      </c>
      <c r="F208" s="28" t="s">
        <v>12</v>
      </c>
      <c r="G208" s="28" t="s">
        <v>12</v>
      </c>
      <c r="H208" s="25"/>
      <c r="I208" s="3"/>
      <c r="J208" s="28" t="s">
        <v>12</v>
      </c>
      <c r="K208" s="28" t="s">
        <v>12</v>
      </c>
    </row>
    <row r="209" spans="1:11" s="22" customFormat="1">
      <c r="A209" s="50" t="s">
        <v>96</v>
      </c>
      <c r="B209" s="49" t="s">
        <v>32</v>
      </c>
      <c r="C209" s="39" t="s">
        <v>11</v>
      </c>
      <c r="D209" s="24">
        <f>SUM(D210:D215)</f>
        <v>100000</v>
      </c>
      <c r="E209" s="28" t="s">
        <v>12</v>
      </c>
      <c r="F209" s="28" t="s">
        <v>12</v>
      </c>
      <c r="G209" s="28" t="s">
        <v>12</v>
      </c>
      <c r="H209" s="24">
        <f>SUM(H210:H215)</f>
        <v>100000</v>
      </c>
      <c r="I209" s="30">
        <f>H209/D209</f>
        <v>1</v>
      </c>
      <c r="J209" s="28" t="s">
        <v>12</v>
      </c>
      <c r="K209" s="28" t="s">
        <v>12</v>
      </c>
    </row>
    <row r="210" spans="1:11" s="22" customFormat="1">
      <c r="A210" s="50"/>
      <c r="B210" s="49"/>
      <c r="C210" s="40" t="s">
        <v>13</v>
      </c>
      <c r="D210" s="25">
        <v>100000</v>
      </c>
      <c r="E210" s="25">
        <v>100000</v>
      </c>
      <c r="F210" s="25">
        <v>100000</v>
      </c>
      <c r="G210" s="25">
        <v>100000</v>
      </c>
      <c r="H210" s="25">
        <v>100000</v>
      </c>
      <c r="I210" s="3">
        <f>H210/D210</f>
        <v>1</v>
      </c>
      <c r="J210" s="3">
        <f>G210/E210</f>
        <v>1</v>
      </c>
      <c r="K210" s="3">
        <f>G210/F210</f>
        <v>1</v>
      </c>
    </row>
    <row r="211" spans="1:11" s="22" customFormat="1" ht="24">
      <c r="A211" s="50"/>
      <c r="B211" s="49"/>
      <c r="C211" s="40" t="s">
        <v>14</v>
      </c>
      <c r="D211" s="25"/>
      <c r="E211" s="25"/>
      <c r="F211" s="25"/>
      <c r="G211" s="25"/>
      <c r="H211" s="24"/>
      <c r="I211" s="26"/>
      <c r="J211" s="26"/>
      <c r="K211" s="27"/>
    </row>
    <row r="212" spans="1:11" s="22" customFormat="1">
      <c r="A212" s="50"/>
      <c r="B212" s="49"/>
      <c r="C212" s="40" t="s">
        <v>15</v>
      </c>
      <c r="D212" s="25"/>
      <c r="E212" s="25"/>
      <c r="F212" s="25"/>
      <c r="G212" s="25"/>
      <c r="H212" s="24"/>
      <c r="I212" s="3"/>
      <c r="J212" s="26"/>
      <c r="K212" s="27"/>
    </row>
    <row r="213" spans="1:11" s="22" customFormat="1" ht="36">
      <c r="A213" s="50"/>
      <c r="B213" s="49"/>
      <c r="C213" s="40" t="s">
        <v>16</v>
      </c>
      <c r="D213" s="25"/>
      <c r="E213" s="25"/>
      <c r="F213" s="25"/>
      <c r="G213" s="25"/>
      <c r="H213" s="24"/>
      <c r="I213" s="3"/>
      <c r="J213" s="26"/>
      <c r="K213" s="27"/>
    </row>
    <row r="214" spans="1:11" s="22" customFormat="1">
      <c r="A214" s="50"/>
      <c r="B214" s="49"/>
      <c r="C214" s="40" t="s">
        <v>17</v>
      </c>
      <c r="D214" s="25"/>
      <c r="E214" s="28" t="s">
        <v>12</v>
      </c>
      <c r="F214" s="28" t="s">
        <v>12</v>
      </c>
      <c r="G214" s="28" t="s">
        <v>12</v>
      </c>
      <c r="H214" s="25"/>
      <c r="I214" s="3"/>
      <c r="J214" s="28" t="s">
        <v>12</v>
      </c>
      <c r="K214" s="28" t="s">
        <v>12</v>
      </c>
    </row>
    <row r="215" spans="1:11" s="22" customFormat="1">
      <c r="A215" s="50"/>
      <c r="B215" s="49"/>
      <c r="C215" s="40" t="s">
        <v>18</v>
      </c>
      <c r="D215" s="25"/>
      <c r="E215" s="28" t="s">
        <v>12</v>
      </c>
      <c r="F215" s="28" t="s">
        <v>12</v>
      </c>
      <c r="G215" s="28" t="s">
        <v>12</v>
      </c>
      <c r="H215" s="25"/>
      <c r="I215" s="3"/>
      <c r="J215" s="28" t="s">
        <v>12</v>
      </c>
      <c r="K215" s="28" t="s">
        <v>12</v>
      </c>
    </row>
    <row r="216" spans="1:11" s="22" customFormat="1">
      <c r="A216" s="50" t="s">
        <v>101</v>
      </c>
      <c r="B216" s="49" t="s">
        <v>32</v>
      </c>
      <c r="C216" s="39" t="s">
        <v>11</v>
      </c>
      <c r="D216" s="24">
        <f>SUM(D217:D222)</f>
        <v>54800</v>
      </c>
      <c r="E216" s="28" t="s">
        <v>12</v>
      </c>
      <c r="F216" s="28" t="s">
        <v>12</v>
      </c>
      <c r="G216" s="28" t="s">
        <v>12</v>
      </c>
      <c r="H216" s="24">
        <f>SUM(H217:H222)</f>
        <v>11922.2</v>
      </c>
      <c r="I216" s="30">
        <f>H216/D216</f>
        <v>0.21755839416058395</v>
      </c>
      <c r="J216" s="28" t="s">
        <v>12</v>
      </c>
      <c r="K216" s="28" t="s">
        <v>12</v>
      </c>
    </row>
    <row r="217" spans="1:11" s="22" customFormat="1">
      <c r="A217" s="50"/>
      <c r="B217" s="49"/>
      <c r="C217" s="40" t="s">
        <v>13</v>
      </c>
      <c r="D217" s="25">
        <f>SUM(D224)</f>
        <v>54800</v>
      </c>
      <c r="E217" s="25">
        <f>SUM(E224)</f>
        <v>54800</v>
      </c>
      <c r="F217" s="25">
        <f t="shared" ref="F217:H217" si="29">SUM(F224)</f>
        <v>54800</v>
      </c>
      <c r="G217" s="25">
        <f t="shared" si="29"/>
        <v>11922.2</v>
      </c>
      <c r="H217" s="25">
        <f t="shared" si="29"/>
        <v>11922.2</v>
      </c>
      <c r="I217" s="3">
        <f>H217/D217</f>
        <v>0.21755839416058395</v>
      </c>
      <c r="J217" s="3">
        <f>G217/E217</f>
        <v>0.21755839416058395</v>
      </c>
      <c r="K217" s="3">
        <f>G217/F217</f>
        <v>0.21755839416058395</v>
      </c>
    </row>
    <row r="218" spans="1:11" s="22" customFormat="1" ht="24">
      <c r="A218" s="50"/>
      <c r="B218" s="49"/>
      <c r="C218" s="40" t="s">
        <v>14</v>
      </c>
      <c r="D218" s="25"/>
      <c r="E218" s="25"/>
      <c r="F218" s="25"/>
      <c r="G218" s="25"/>
      <c r="H218" s="24"/>
      <c r="I218" s="26"/>
      <c r="J218" s="26"/>
      <c r="K218" s="27"/>
    </row>
    <row r="219" spans="1:11" s="22" customFormat="1">
      <c r="A219" s="50"/>
      <c r="B219" s="49"/>
      <c r="C219" s="40" t="s">
        <v>15</v>
      </c>
      <c r="D219" s="25"/>
      <c r="E219" s="25"/>
      <c r="F219" s="25"/>
      <c r="G219" s="25"/>
      <c r="H219" s="24"/>
      <c r="I219" s="3"/>
      <c r="J219" s="26"/>
      <c r="K219" s="27"/>
    </row>
    <row r="220" spans="1:11" s="22" customFormat="1" ht="36">
      <c r="A220" s="50"/>
      <c r="B220" s="49"/>
      <c r="C220" s="40" t="s">
        <v>16</v>
      </c>
      <c r="D220" s="25"/>
      <c r="E220" s="25"/>
      <c r="F220" s="25"/>
      <c r="G220" s="25"/>
      <c r="H220" s="24"/>
      <c r="I220" s="3"/>
      <c r="J220" s="26"/>
      <c r="K220" s="27"/>
    </row>
    <row r="221" spans="1:11" s="22" customFormat="1">
      <c r="A221" s="50"/>
      <c r="B221" s="49"/>
      <c r="C221" s="40" t="s">
        <v>17</v>
      </c>
      <c r="D221" s="25"/>
      <c r="E221" s="28" t="s">
        <v>12</v>
      </c>
      <c r="F221" s="28" t="s">
        <v>12</v>
      </c>
      <c r="G221" s="28" t="s">
        <v>12</v>
      </c>
      <c r="H221" s="25"/>
      <c r="I221" s="3"/>
      <c r="J221" s="28" t="s">
        <v>12</v>
      </c>
      <c r="K221" s="28" t="s">
        <v>12</v>
      </c>
    </row>
    <row r="222" spans="1:11" s="22" customFormat="1">
      <c r="A222" s="50"/>
      <c r="B222" s="49"/>
      <c r="C222" s="40" t="s">
        <v>18</v>
      </c>
      <c r="D222" s="25"/>
      <c r="E222" s="28" t="s">
        <v>12</v>
      </c>
      <c r="F222" s="28" t="s">
        <v>12</v>
      </c>
      <c r="G222" s="28" t="s">
        <v>12</v>
      </c>
      <c r="H222" s="25"/>
      <c r="I222" s="3"/>
      <c r="J222" s="28" t="s">
        <v>12</v>
      </c>
      <c r="K222" s="28" t="s">
        <v>12</v>
      </c>
    </row>
    <row r="223" spans="1:11" s="22" customFormat="1">
      <c r="A223" s="50" t="s">
        <v>102</v>
      </c>
      <c r="B223" s="49" t="s">
        <v>32</v>
      </c>
      <c r="C223" s="39" t="s">
        <v>11</v>
      </c>
      <c r="D223" s="24">
        <f>SUM(D224:D229)</f>
        <v>54800</v>
      </c>
      <c r="E223" s="28" t="s">
        <v>12</v>
      </c>
      <c r="F223" s="28" t="s">
        <v>12</v>
      </c>
      <c r="G223" s="28" t="s">
        <v>12</v>
      </c>
      <c r="H223" s="24">
        <f>SUM(H224:H229)</f>
        <v>11922.2</v>
      </c>
      <c r="I223" s="30">
        <f>H223/D223</f>
        <v>0.21755839416058395</v>
      </c>
      <c r="J223" s="28" t="s">
        <v>12</v>
      </c>
      <c r="K223" s="28" t="s">
        <v>12</v>
      </c>
    </row>
    <row r="224" spans="1:11" s="22" customFormat="1">
      <c r="A224" s="50"/>
      <c r="B224" s="49"/>
      <c r="C224" s="40" t="s">
        <v>13</v>
      </c>
      <c r="D224" s="25">
        <v>54800</v>
      </c>
      <c r="E224" s="25">
        <v>54800</v>
      </c>
      <c r="F224" s="25">
        <v>54800</v>
      </c>
      <c r="G224" s="25">
        <v>11922.2</v>
      </c>
      <c r="H224" s="25">
        <v>11922.2</v>
      </c>
      <c r="I224" s="3">
        <f>H224/D224</f>
        <v>0.21755839416058395</v>
      </c>
      <c r="J224" s="3">
        <f>G224/E224</f>
        <v>0.21755839416058395</v>
      </c>
      <c r="K224" s="3">
        <f>G224/F224</f>
        <v>0.21755839416058395</v>
      </c>
    </row>
    <row r="225" spans="1:14" s="22" customFormat="1" ht="24">
      <c r="A225" s="50"/>
      <c r="B225" s="49"/>
      <c r="C225" s="40" t="s">
        <v>14</v>
      </c>
      <c r="D225" s="25"/>
      <c r="E225" s="25"/>
      <c r="F225" s="25"/>
      <c r="G225" s="25"/>
      <c r="H225" s="24"/>
      <c r="I225" s="26"/>
      <c r="J225" s="26"/>
      <c r="K225" s="27"/>
    </row>
    <row r="226" spans="1:14" s="22" customFormat="1">
      <c r="A226" s="50"/>
      <c r="B226" s="49"/>
      <c r="C226" s="40" t="s">
        <v>15</v>
      </c>
      <c r="D226" s="25"/>
      <c r="E226" s="25"/>
      <c r="F226" s="25"/>
      <c r="G226" s="25"/>
      <c r="H226" s="24"/>
      <c r="I226" s="3"/>
      <c r="J226" s="26"/>
      <c r="K226" s="27"/>
    </row>
    <row r="227" spans="1:14" s="22" customFormat="1" ht="36">
      <c r="A227" s="50"/>
      <c r="B227" s="49"/>
      <c r="C227" s="40" t="s">
        <v>16</v>
      </c>
      <c r="D227" s="25"/>
      <c r="E227" s="25"/>
      <c r="F227" s="25"/>
      <c r="G227" s="25"/>
      <c r="H227" s="24"/>
      <c r="I227" s="3"/>
      <c r="J227" s="26"/>
      <c r="K227" s="27"/>
    </row>
    <row r="228" spans="1:14" s="22" customFormat="1">
      <c r="A228" s="50"/>
      <c r="B228" s="49"/>
      <c r="C228" s="40" t="s">
        <v>17</v>
      </c>
      <c r="D228" s="25"/>
      <c r="E228" s="28" t="s">
        <v>12</v>
      </c>
      <c r="F228" s="28" t="s">
        <v>12</v>
      </c>
      <c r="G228" s="28" t="s">
        <v>12</v>
      </c>
      <c r="H228" s="25"/>
      <c r="I228" s="3"/>
      <c r="J228" s="28" t="s">
        <v>12</v>
      </c>
      <c r="K228" s="28" t="s">
        <v>12</v>
      </c>
    </row>
    <row r="229" spans="1:14" s="22" customFormat="1">
      <c r="A229" s="50"/>
      <c r="B229" s="49"/>
      <c r="C229" s="40" t="s">
        <v>18</v>
      </c>
      <c r="D229" s="25"/>
      <c r="E229" s="28" t="s">
        <v>12</v>
      </c>
      <c r="F229" s="28" t="s">
        <v>12</v>
      </c>
      <c r="G229" s="28" t="s">
        <v>12</v>
      </c>
      <c r="H229" s="25"/>
      <c r="I229" s="3"/>
      <c r="J229" s="28" t="s">
        <v>12</v>
      </c>
      <c r="K229" s="28" t="s">
        <v>12</v>
      </c>
    </row>
    <row r="230" spans="1:14" s="44" customFormat="1" ht="15" customHeight="1">
      <c r="A230" s="49" t="s">
        <v>117</v>
      </c>
      <c r="B230" s="49" t="s">
        <v>34</v>
      </c>
      <c r="C230" s="39" t="s">
        <v>11</v>
      </c>
      <c r="D230" s="24">
        <f>D231+D233+D235</f>
        <v>13916779.800000001</v>
      </c>
      <c r="E230" s="28" t="s">
        <v>12</v>
      </c>
      <c r="F230" s="28" t="s">
        <v>12</v>
      </c>
      <c r="G230" s="28" t="s">
        <v>12</v>
      </c>
      <c r="H230" s="24">
        <f>H231+H233+H235</f>
        <v>3911776.9002700001</v>
      </c>
      <c r="I230" s="27">
        <f>H230/D230</f>
        <v>0.28108348026531249</v>
      </c>
      <c r="J230" s="24" t="s">
        <v>12</v>
      </c>
      <c r="K230" s="24" t="s">
        <v>12</v>
      </c>
    </row>
    <row r="231" spans="1:14" s="44" customFormat="1">
      <c r="A231" s="49"/>
      <c r="B231" s="49"/>
      <c r="C231" s="40" t="s">
        <v>13</v>
      </c>
      <c r="D231" s="25">
        <f>D246+D316+D351+D386+D393+D400+D407+D414+D421+D428+D435</f>
        <v>11039891.600000001</v>
      </c>
      <c r="E231" s="25">
        <f t="shared" ref="E231:G231" si="30">E246+E316+E351+E386+E393+E400+E407+E414+E421+E428+E435</f>
        <v>11069891.600000001</v>
      </c>
      <c r="F231" s="25">
        <f t="shared" si="30"/>
        <v>11067123.550000001</v>
      </c>
      <c r="G231" s="68">
        <f t="shared" si="30"/>
        <v>3195435.78309</v>
      </c>
      <c r="H231" s="25">
        <f>H246+H316+H351+H386+H393+H400+H407+H414+H421+H428+H435</f>
        <v>3391599.82926</v>
      </c>
      <c r="I231" s="26">
        <f>H231/D231</f>
        <v>0.30721314593886045</v>
      </c>
      <c r="J231" s="26">
        <f>G231/E231</f>
        <v>0.2886600789379003</v>
      </c>
      <c r="K231" s="26">
        <f>G231/F231</f>
        <v>0.2887322770594713</v>
      </c>
      <c r="L231" s="45"/>
    </row>
    <row r="232" spans="1:14" s="44" customFormat="1" ht="15" customHeight="1">
      <c r="A232" s="49"/>
      <c r="B232" s="49"/>
      <c r="C232" s="40" t="s">
        <v>14</v>
      </c>
      <c r="D232" s="25"/>
      <c r="E232" s="25"/>
      <c r="F232" s="25"/>
      <c r="G232" s="25"/>
      <c r="H232" s="25"/>
      <c r="I232" s="26"/>
      <c r="J232" s="26"/>
      <c r="K232" s="26"/>
      <c r="N232" s="46"/>
    </row>
    <row r="233" spans="1:14" s="44" customFormat="1">
      <c r="A233" s="49"/>
      <c r="B233" s="49"/>
      <c r="C233" s="40" t="s">
        <v>15</v>
      </c>
      <c r="D233" s="25">
        <f t="shared" ref="D233:H235" si="31">D248+D318+D353+D388+D395+D402+D409+D416+D423+D430+D437</f>
        <v>2824000</v>
      </c>
      <c r="E233" s="25">
        <f t="shared" si="31"/>
        <v>2824000</v>
      </c>
      <c r="F233" s="28" t="s">
        <v>12</v>
      </c>
      <c r="G233" s="25">
        <f t="shared" si="31"/>
        <v>505436.19999999995</v>
      </c>
      <c r="H233" s="25">
        <f t="shared" si="31"/>
        <v>505436.22282999998</v>
      </c>
      <c r="I233" s="26">
        <f>H233/D233</f>
        <v>0.17897883244688384</v>
      </c>
      <c r="J233" s="26">
        <f>G233/E233</f>
        <v>0.1789788243626062</v>
      </c>
      <c r="K233" s="28" t="s">
        <v>12</v>
      </c>
      <c r="L233" s="45"/>
    </row>
    <row r="234" spans="1:14" s="44" customFormat="1" ht="15" customHeight="1">
      <c r="A234" s="49"/>
      <c r="B234" s="49"/>
      <c r="C234" s="40" t="s">
        <v>16</v>
      </c>
      <c r="D234" s="25"/>
      <c r="E234" s="25"/>
      <c r="F234" s="25"/>
      <c r="G234" s="25"/>
      <c r="H234" s="25"/>
      <c r="I234" s="26"/>
      <c r="J234" s="26"/>
      <c r="K234" s="26"/>
    </row>
    <row r="235" spans="1:14" s="44" customFormat="1">
      <c r="A235" s="49"/>
      <c r="B235" s="49"/>
      <c r="C235" s="40" t="s">
        <v>17</v>
      </c>
      <c r="D235" s="25">
        <f t="shared" si="31"/>
        <v>52888.2</v>
      </c>
      <c r="E235" s="28" t="s">
        <v>12</v>
      </c>
      <c r="F235" s="28" t="s">
        <v>12</v>
      </c>
      <c r="G235" s="28" t="s">
        <v>12</v>
      </c>
      <c r="H235" s="25">
        <f t="shared" si="31"/>
        <v>14740.848180000001</v>
      </c>
      <c r="I235" s="26">
        <f t="shared" ref="I235" si="32">H235/D235</f>
        <v>0.27871714635778871</v>
      </c>
      <c r="J235" s="28" t="s">
        <v>12</v>
      </c>
      <c r="K235" s="28" t="s">
        <v>12</v>
      </c>
      <c r="L235" s="45"/>
    </row>
    <row r="236" spans="1:14" s="44" customFormat="1">
      <c r="A236" s="49"/>
      <c r="B236" s="49"/>
      <c r="C236" s="40" t="s">
        <v>18</v>
      </c>
      <c r="D236" s="25"/>
      <c r="E236" s="28" t="s">
        <v>12</v>
      </c>
      <c r="F236" s="28" t="s">
        <v>12</v>
      </c>
      <c r="G236" s="28" t="s">
        <v>12</v>
      </c>
      <c r="H236" s="24"/>
      <c r="I236" s="24"/>
      <c r="J236" s="28" t="s">
        <v>12</v>
      </c>
      <c r="K236" s="28" t="s">
        <v>12</v>
      </c>
    </row>
    <row r="237" spans="1:14" s="44" customFormat="1">
      <c r="A237" s="49"/>
      <c r="B237" s="49" t="s">
        <v>52</v>
      </c>
      <c r="C237" s="49"/>
      <c r="D237" s="49"/>
      <c r="E237" s="49"/>
      <c r="F237" s="49"/>
      <c r="G237" s="49"/>
      <c r="H237" s="49"/>
      <c r="I237" s="49"/>
      <c r="J237" s="49"/>
      <c r="K237" s="49"/>
    </row>
    <row r="238" spans="1:14" s="44" customFormat="1">
      <c r="A238" s="49"/>
      <c r="B238" s="51"/>
      <c r="C238" s="39" t="s">
        <v>11</v>
      </c>
      <c r="D238" s="24">
        <f>D239+D241+D243</f>
        <v>6944321</v>
      </c>
      <c r="E238" s="24" t="s">
        <v>12</v>
      </c>
      <c r="F238" s="24" t="s">
        <v>12</v>
      </c>
      <c r="G238" s="24" t="s">
        <v>12</v>
      </c>
      <c r="H238" s="24">
        <f>H239+H241+H243</f>
        <v>1875383.3761799999</v>
      </c>
      <c r="I238" s="27">
        <f>H238/D238</f>
        <v>0.27006000675660008</v>
      </c>
      <c r="J238" s="24" t="s">
        <v>12</v>
      </c>
      <c r="K238" s="24" t="s">
        <v>12</v>
      </c>
    </row>
    <row r="239" spans="1:14" s="44" customFormat="1">
      <c r="A239" s="49"/>
      <c r="B239" s="51"/>
      <c r="C239" s="40" t="s">
        <v>13</v>
      </c>
      <c r="D239" s="25">
        <f>D246</f>
        <v>5370121</v>
      </c>
      <c r="E239" s="25">
        <f>E246</f>
        <v>5370121</v>
      </c>
      <c r="F239" s="25">
        <f>F246</f>
        <v>5370103.4000000004</v>
      </c>
      <c r="G239" s="25">
        <f>G246</f>
        <v>1412726.8892999999</v>
      </c>
      <c r="H239" s="25">
        <f t="shared" ref="H239" si="33">H246</f>
        <v>1412741.8218499999</v>
      </c>
      <c r="I239" s="26">
        <f>H239/D239</f>
        <v>0.26307448600320177</v>
      </c>
      <c r="J239" s="26">
        <f>G239/E239</f>
        <v>0.26307170533028956</v>
      </c>
      <c r="K239" s="26">
        <f>G239/F239</f>
        <v>0.26307256752262903</v>
      </c>
    </row>
    <row r="240" spans="1:14" s="44" customFormat="1" ht="24">
      <c r="A240" s="49"/>
      <c r="B240" s="51"/>
      <c r="C240" s="40" t="s">
        <v>14</v>
      </c>
      <c r="D240" s="25"/>
      <c r="E240" s="24"/>
      <c r="F240" s="24"/>
      <c r="G240" s="24"/>
      <c r="H240" s="24"/>
      <c r="I240" s="26"/>
      <c r="J240" s="27"/>
      <c r="K240" s="27"/>
    </row>
    <row r="241" spans="1:11" s="44" customFormat="1">
      <c r="A241" s="49"/>
      <c r="B241" s="51"/>
      <c r="C241" s="40" t="s">
        <v>15</v>
      </c>
      <c r="D241" s="25">
        <f>D248</f>
        <v>1574000</v>
      </c>
      <c r="E241" s="25">
        <f>E248</f>
        <v>1574000</v>
      </c>
      <c r="F241" s="24" t="s">
        <v>12</v>
      </c>
      <c r="G241" s="25">
        <f>G248</f>
        <v>462541.53149999998</v>
      </c>
      <c r="H241" s="25">
        <f t="shared" ref="H241" si="34">H248</f>
        <v>462541.55432999996</v>
      </c>
      <c r="I241" s="26">
        <f>H241/D241</f>
        <v>0.29386375751588306</v>
      </c>
      <c r="J241" s="26">
        <f>G241/E241</f>
        <v>0.29386374301143581</v>
      </c>
      <c r="K241" s="24" t="s">
        <v>12</v>
      </c>
    </row>
    <row r="242" spans="1:11" s="1" customFormat="1" ht="36">
      <c r="A242" s="49"/>
      <c r="B242" s="51"/>
      <c r="C242" s="40" t="s">
        <v>16</v>
      </c>
      <c r="D242" s="25"/>
      <c r="E242" s="24"/>
      <c r="F242" s="24"/>
      <c r="G242" s="24"/>
      <c r="H242" s="24"/>
      <c r="I242" s="26"/>
      <c r="J242" s="27"/>
      <c r="K242" s="27"/>
    </row>
    <row r="243" spans="1:11" s="1" customFormat="1">
      <c r="A243" s="49"/>
      <c r="B243" s="51"/>
      <c r="C243" s="40" t="s">
        <v>17</v>
      </c>
      <c r="D243" s="25">
        <f>D250</f>
        <v>200</v>
      </c>
      <c r="E243" s="24" t="s">
        <v>12</v>
      </c>
      <c r="F243" s="24" t="s">
        <v>12</v>
      </c>
      <c r="G243" s="24" t="s">
        <v>12</v>
      </c>
      <c r="H243" s="25">
        <f>H250</f>
        <v>100</v>
      </c>
      <c r="I243" s="26">
        <f t="shared" ref="I243" si="35">H243/D243</f>
        <v>0.5</v>
      </c>
      <c r="J243" s="27" t="s">
        <v>12</v>
      </c>
      <c r="K243" s="27" t="s">
        <v>12</v>
      </c>
    </row>
    <row r="244" spans="1:11" s="1" customFormat="1">
      <c r="A244" s="49"/>
      <c r="B244" s="51"/>
      <c r="C244" s="40" t="s">
        <v>18</v>
      </c>
      <c r="D244" s="25"/>
      <c r="E244" s="24" t="s">
        <v>12</v>
      </c>
      <c r="F244" s="24" t="s">
        <v>12</v>
      </c>
      <c r="G244" s="24" t="s">
        <v>12</v>
      </c>
      <c r="H244" s="24"/>
      <c r="I244" s="24"/>
      <c r="J244" s="27" t="s">
        <v>12</v>
      </c>
      <c r="K244" s="27" t="s">
        <v>12</v>
      </c>
    </row>
    <row r="245" spans="1:11" s="1" customFormat="1" ht="15" customHeight="1">
      <c r="A245" s="49" t="s">
        <v>63</v>
      </c>
      <c r="B245" s="51" t="s">
        <v>34</v>
      </c>
      <c r="C245" s="39" t="s">
        <v>11</v>
      </c>
      <c r="D245" s="24">
        <f>D246+D248+D250</f>
        <v>6944321</v>
      </c>
      <c r="E245" s="28" t="s">
        <v>12</v>
      </c>
      <c r="F245" s="28" t="s">
        <v>12</v>
      </c>
      <c r="G245" s="28" t="s">
        <v>12</v>
      </c>
      <c r="H245" s="24">
        <f>H246+H248+H250</f>
        <v>1875383.3761799999</v>
      </c>
      <c r="I245" s="30">
        <f>H245/D245</f>
        <v>0.27006000675660008</v>
      </c>
      <c r="J245" s="28" t="s">
        <v>12</v>
      </c>
      <c r="K245" s="28" t="s">
        <v>12</v>
      </c>
    </row>
    <row r="246" spans="1:11" s="1" customFormat="1">
      <c r="A246" s="49"/>
      <c r="B246" s="51"/>
      <c r="C246" s="40" t="s">
        <v>13</v>
      </c>
      <c r="D246" s="25">
        <f>D253+D288</f>
        <v>5370121</v>
      </c>
      <c r="E246" s="25">
        <f>E253+E288</f>
        <v>5370121</v>
      </c>
      <c r="F246" s="25">
        <f>F253+F288</f>
        <v>5370103.4000000004</v>
      </c>
      <c r="G246" s="4">
        <f>G253+G288</f>
        <v>1412726.8892999999</v>
      </c>
      <c r="H246" s="25">
        <f t="shared" ref="H246" si="36">H253+H288</f>
        <v>1412741.8218499999</v>
      </c>
      <c r="I246" s="26">
        <f>H246/D246</f>
        <v>0.26307448600320177</v>
      </c>
      <c r="J246" s="26">
        <f>G246/E246</f>
        <v>0.26307170533028956</v>
      </c>
      <c r="K246" s="26">
        <f>G246/F246</f>
        <v>0.26307256752262903</v>
      </c>
    </row>
    <row r="247" spans="1:11" s="1" customFormat="1" ht="24">
      <c r="A247" s="49"/>
      <c r="B247" s="51"/>
      <c r="C247" s="40" t="s">
        <v>14</v>
      </c>
      <c r="D247" s="25"/>
      <c r="E247" s="24"/>
      <c r="F247" s="24"/>
      <c r="G247" s="36"/>
      <c r="H247" s="24"/>
      <c r="I247" s="26"/>
      <c r="J247" s="27"/>
      <c r="K247" s="27"/>
    </row>
    <row r="248" spans="1:11" s="1" customFormat="1">
      <c r="A248" s="49"/>
      <c r="B248" s="51"/>
      <c r="C248" s="40" t="s">
        <v>15</v>
      </c>
      <c r="D248" s="25">
        <f>D255+D290</f>
        <v>1574000</v>
      </c>
      <c r="E248" s="25">
        <f t="shared" ref="E248:H248" si="37">E255+E290</f>
        <v>1574000</v>
      </c>
      <c r="F248" s="28" t="s">
        <v>12</v>
      </c>
      <c r="G248" s="4">
        <f t="shared" si="37"/>
        <v>462541.53149999998</v>
      </c>
      <c r="H248" s="25">
        <f t="shared" si="37"/>
        <v>462541.55432999996</v>
      </c>
      <c r="I248" s="26">
        <f>H248/D248</f>
        <v>0.29386375751588306</v>
      </c>
      <c r="J248" s="26">
        <f>G248/E248</f>
        <v>0.29386374301143581</v>
      </c>
      <c r="K248" s="28" t="s">
        <v>12</v>
      </c>
    </row>
    <row r="249" spans="1:11" s="1" customFormat="1" ht="36">
      <c r="A249" s="49"/>
      <c r="B249" s="51"/>
      <c r="C249" s="40" t="s">
        <v>16</v>
      </c>
      <c r="D249" s="25"/>
      <c r="E249" s="24"/>
      <c r="F249" s="24"/>
      <c r="G249" s="24"/>
      <c r="H249" s="24"/>
      <c r="I249" s="26"/>
      <c r="J249" s="27"/>
      <c r="K249" s="27"/>
    </row>
    <row r="250" spans="1:11" s="1" customFormat="1">
      <c r="A250" s="49"/>
      <c r="B250" s="51"/>
      <c r="C250" s="40" t="s">
        <v>17</v>
      </c>
      <c r="D250" s="25">
        <f>D257+D292</f>
        <v>200</v>
      </c>
      <c r="E250" s="28" t="s">
        <v>12</v>
      </c>
      <c r="F250" s="28" t="s">
        <v>12</v>
      </c>
      <c r="G250" s="28" t="s">
        <v>12</v>
      </c>
      <c r="H250" s="25">
        <f>H257+H292</f>
        <v>100</v>
      </c>
      <c r="I250" s="26">
        <f t="shared" ref="I250" si="38">H250/D250</f>
        <v>0.5</v>
      </c>
      <c r="J250" s="29" t="s">
        <v>12</v>
      </c>
      <c r="K250" s="29" t="s">
        <v>12</v>
      </c>
    </row>
    <row r="251" spans="1:11" s="1" customFormat="1">
      <c r="A251" s="49"/>
      <c r="B251" s="51"/>
      <c r="C251" s="40" t="s">
        <v>18</v>
      </c>
      <c r="D251" s="25"/>
      <c r="E251" s="28" t="s">
        <v>12</v>
      </c>
      <c r="F251" s="28" t="s">
        <v>12</v>
      </c>
      <c r="G251" s="28" t="s">
        <v>12</v>
      </c>
      <c r="H251" s="24"/>
      <c r="I251" s="24"/>
      <c r="J251" s="29" t="s">
        <v>12</v>
      </c>
      <c r="K251" s="29" t="s">
        <v>12</v>
      </c>
    </row>
    <row r="252" spans="1:11" s="1" customFormat="1" ht="15" customHeight="1">
      <c r="A252" s="49" t="s">
        <v>61</v>
      </c>
      <c r="B252" s="51"/>
      <c r="C252" s="39" t="s">
        <v>11</v>
      </c>
      <c r="D252" s="24">
        <f>D253+D255+D257</f>
        <v>6720721</v>
      </c>
      <c r="E252" s="28" t="s">
        <v>12</v>
      </c>
      <c r="F252" s="28" t="s">
        <v>12</v>
      </c>
      <c r="G252" s="28" t="s">
        <v>12</v>
      </c>
      <c r="H252" s="24">
        <f>H253+H255+H257</f>
        <v>1829792.3761799999</v>
      </c>
      <c r="I252" s="30">
        <f>H252/D252</f>
        <v>0.27226132079876547</v>
      </c>
      <c r="J252" s="28" t="s">
        <v>12</v>
      </c>
      <c r="K252" s="28" t="s">
        <v>12</v>
      </c>
    </row>
    <row r="253" spans="1:11" s="1" customFormat="1">
      <c r="A253" s="49"/>
      <c r="B253" s="51"/>
      <c r="C253" s="40" t="s">
        <v>13</v>
      </c>
      <c r="D253" s="25">
        <f>D260+D267+D274+D281</f>
        <v>5306521</v>
      </c>
      <c r="E253" s="25">
        <f>E260+E267+E274+E281</f>
        <v>5306521</v>
      </c>
      <c r="F253" s="25">
        <f>F260+F267+F274+F281</f>
        <v>5306521</v>
      </c>
      <c r="G253" s="4">
        <f>G260+G267+G274+G281</f>
        <v>1367135.8892999999</v>
      </c>
      <c r="H253" s="4">
        <f>H260+H267+H274+H281</f>
        <v>1367150.8218499999</v>
      </c>
      <c r="I253" s="26">
        <f>H253/D253</f>
        <v>0.25763599575880319</v>
      </c>
      <c r="J253" s="26">
        <f>G253/E253</f>
        <v>0.25763318175882088</v>
      </c>
      <c r="K253" s="26">
        <f>G253/F253</f>
        <v>0.25763318175882088</v>
      </c>
    </row>
    <row r="254" spans="1:11" s="1" customFormat="1" ht="24">
      <c r="A254" s="49"/>
      <c r="B254" s="51"/>
      <c r="C254" s="40" t="s">
        <v>14</v>
      </c>
      <c r="D254" s="25"/>
      <c r="E254" s="24"/>
      <c r="F254" s="36"/>
      <c r="G254" s="36"/>
      <c r="H254" s="36"/>
      <c r="I254" s="26"/>
      <c r="J254" s="27"/>
      <c r="K254" s="27"/>
    </row>
    <row r="255" spans="1:11" s="1" customFormat="1">
      <c r="A255" s="49"/>
      <c r="B255" s="51"/>
      <c r="C255" s="40" t="s">
        <v>15</v>
      </c>
      <c r="D255" s="25">
        <f>D262+D269+D276+D283</f>
        <v>1414000</v>
      </c>
      <c r="E255" s="25">
        <f>E262+E269+E276+E283</f>
        <v>1414000</v>
      </c>
      <c r="F255" s="28" t="s">
        <v>12</v>
      </c>
      <c r="G255" s="4">
        <f t="shared" ref="G255:H255" si="39">G262+G269+G276+G283</f>
        <v>462541.53149999998</v>
      </c>
      <c r="H255" s="4">
        <f t="shared" si="39"/>
        <v>462541.55432999996</v>
      </c>
      <c r="I255" s="26">
        <f>H255/D255</f>
        <v>0.32711566784299856</v>
      </c>
      <c r="J255" s="26">
        <f>G255/E255</f>
        <v>0.3271156516973126</v>
      </c>
      <c r="K255" s="28" t="s">
        <v>12</v>
      </c>
    </row>
    <row r="256" spans="1:11" s="1" customFormat="1" ht="36">
      <c r="A256" s="49"/>
      <c r="B256" s="51"/>
      <c r="C256" s="40" t="s">
        <v>16</v>
      </c>
      <c r="D256" s="25"/>
      <c r="E256" s="24"/>
      <c r="F256" s="24"/>
      <c r="G256" s="24"/>
      <c r="H256" s="24"/>
      <c r="I256" s="26"/>
      <c r="J256" s="27"/>
      <c r="K256" s="27"/>
    </row>
    <row r="257" spans="1:12" s="1" customFormat="1">
      <c r="A257" s="49"/>
      <c r="B257" s="51"/>
      <c r="C257" s="40" t="s">
        <v>17</v>
      </c>
      <c r="D257" s="25">
        <f>D264+D271+D278+D285</f>
        <v>200</v>
      </c>
      <c r="E257" s="28" t="s">
        <v>12</v>
      </c>
      <c r="F257" s="28" t="s">
        <v>12</v>
      </c>
      <c r="G257" s="28" t="s">
        <v>12</v>
      </c>
      <c r="H257" s="25">
        <f>H264+H271+H278+H285</f>
        <v>100</v>
      </c>
      <c r="I257" s="26">
        <f t="shared" ref="I257" si="40">H257/D257</f>
        <v>0.5</v>
      </c>
      <c r="J257" s="29" t="s">
        <v>12</v>
      </c>
      <c r="K257" s="29" t="s">
        <v>12</v>
      </c>
    </row>
    <row r="258" spans="1:12" s="1" customFormat="1">
      <c r="A258" s="49"/>
      <c r="B258" s="51"/>
      <c r="C258" s="40" t="s">
        <v>18</v>
      </c>
      <c r="D258" s="25"/>
      <c r="E258" s="28" t="s">
        <v>12</v>
      </c>
      <c r="F258" s="28" t="s">
        <v>12</v>
      </c>
      <c r="G258" s="28" t="s">
        <v>12</v>
      </c>
      <c r="H258" s="24"/>
      <c r="I258" s="24"/>
      <c r="J258" s="29" t="s">
        <v>12</v>
      </c>
      <c r="K258" s="29" t="s">
        <v>12</v>
      </c>
    </row>
    <row r="259" spans="1:12" s="1" customFormat="1">
      <c r="A259" s="49" t="s">
        <v>53</v>
      </c>
      <c r="B259" s="51"/>
      <c r="C259" s="39" t="s">
        <v>11</v>
      </c>
      <c r="D259" s="24">
        <f>D260+D262</f>
        <v>3938022.1</v>
      </c>
      <c r="E259" s="28" t="s">
        <v>12</v>
      </c>
      <c r="F259" s="28" t="s">
        <v>12</v>
      </c>
      <c r="G259" s="28" t="s">
        <v>12</v>
      </c>
      <c r="H259" s="24">
        <f>H260+H262+H264</f>
        <v>1069380.1425399999</v>
      </c>
      <c r="I259" s="30">
        <f>H259/D259</f>
        <v>0.27155260061643632</v>
      </c>
      <c r="J259" s="28" t="s">
        <v>12</v>
      </c>
      <c r="K259" s="28" t="s">
        <v>12</v>
      </c>
    </row>
    <row r="260" spans="1:12" s="1" customFormat="1">
      <c r="A260" s="49"/>
      <c r="B260" s="51"/>
      <c r="C260" s="40" t="s">
        <v>13</v>
      </c>
      <c r="D260" s="25">
        <v>3938022.1</v>
      </c>
      <c r="E260" s="25">
        <f>4713721-E281</f>
        <v>3938022.1</v>
      </c>
      <c r="F260" s="25">
        <f>4713721-F281</f>
        <v>3938022.1</v>
      </c>
      <c r="G260" s="25">
        <v>1069365.2099899999</v>
      </c>
      <c r="H260" s="25">
        <v>1069380.1425399999</v>
      </c>
      <c r="I260" s="26">
        <f>H260/D260</f>
        <v>0.27155260061643632</v>
      </c>
      <c r="J260" s="26">
        <f>G260/E260</f>
        <v>0.27154880872557824</v>
      </c>
      <c r="K260" s="26">
        <f>G260/F260</f>
        <v>0.27154880872557824</v>
      </c>
    </row>
    <row r="261" spans="1:12" s="1" customFormat="1" ht="24">
      <c r="A261" s="49"/>
      <c r="B261" s="51"/>
      <c r="C261" s="40" t="s">
        <v>14</v>
      </c>
      <c r="D261" s="25"/>
      <c r="E261" s="25"/>
      <c r="F261" s="24"/>
      <c r="G261" s="24"/>
      <c r="H261" s="24"/>
      <c r="I261" s="26"/>
      <c r="J261" s="27"/>
      <c r="K261" s="27"/>
    </row>
    <row r="262" spans="1:12" s="1" customFormat="1">
      <c r="A262" s="49"/>
      <c r="B262" s="51"/>
      <c r="C262" s="40" t="s">
        <v>15</v>
      </c>
      <c r="D262" s="25"/>
      <c r="E262" s="25"/>
      <c r="F262" s="24"/>
      <c r="G262" s="25"/>
      <c r="H262" s="25"/>
      <c r="I262" s="26"/>
      <c r="J262" s="26"/>
      <c r="K262" s="27"/>
    </row>
    <row r="263" spans="1:12" s="1" customFormat="1" ht="36">
      <c r="A263" s="49"/>
      <c r="B263" s="51"/>
      <c r="C263" s="40" t="s">
        <v>16</v>
      </c>
      <c r="D263" s="25"/>
      <c r="E263" s="24"/>
      <c r="F263" s="24"/>
      <c r="G263" s="24"/>
      <c r="H263" s="24"/>
      <c r="I263" s="26"/>
      <c r="J263" s="27"/>
      <c r="K263" s="27"/>
    </row>
    <row r="264" spans="1:12" s="1" customFormat="1">
      <c r="A264" s="49"/>
      <c r="B264" s="51"/>
      <c r="C264" s="40" t="s">
        <v>17</v>
      </c>
      <c r="D264" s="25"/>
      <c r="E264" s="28" t="s">
        <v>12</v>
      </c>
      <c r="F264" s="28" t="s">
        <v>12</v>
      </c>
      <c r="G264" s="28" t="s">
        <v>12</v>
      </c>
      <c r="H264" s="24"/>
      <c r="I264" s="26"/>
      <c r="J264" s="29" t="s">
        <v>12</v>
      </c>
      <c r="K264" s="29" t="s">
        <v>12</v>
      </c>
    </row>
    <row r="265" spans="1:12" s="1" customFormat="1">
      <c r="A265" s="49"/>
      <c r="B265" s="51"/>
      <c r="C265" s="40" t="s">
        <v>18</v>
      </c>
      <c r="D265" s="25"/>
      <c r="E265" s="28" t="s">
        <v>12</v>
      </c>
      <c r="F265" s="28" t="s">
        <v>12</v>
      </c>
      <c r="G265" s="28" t="s">
        <v>12</v>
      </c>
      <c r="H265" s="24"/>
      <c r="I265" s="24"/>
      <c r="J265" s="29" t="s">
        <v>12</v>
      </c>
      <c r="K265" s="29" t="s">
        <v>12</v>
      </c>
    </row>
    <row r="266" spans="1:12" s="1" customFormat="1">
      <c r="A266" s="49" t="s">
        <v>54</v>
      </c>
      <c r="B266" s="51"/>
      <c r="C266" s="39" t="s">
        <v>11</v>
      </c>
      <c r="D266" s="24">
        <f>D267+D268+D269+D270+D271+D272</f>
        <v>1707000</v>
      </c>
      <c r="E266" s="28" t="s">
        <v>12</v>
      </c>
      <c r="F266" s="28" t="s">
        <v>12</v>
      </c>
      <c r="G266" s="28" t="s">
        <v>12</v>
      </c>
      <c r="H266" s="24">
        <f>H267+H268+H269+H270+H271+H272</f>
        <v>247965.8</v>
      </c>
      <c r="I266" s="30">
        <f>H266/D266</f>
        <v>0.14526408904510837</v>
      </c>
      <c r="J266" s="28" t="s">
        <v>12</v>
      </c>
      <c r="K266" s="28" t="s">
        <v>12</v>
      </c>
      <c r="L266" s="8"/>
    </row>
    <row r="267" spans="1:12" s="1" customFormat="1">
      <c r="A267" s="49"/>
      <c r="B267" s="51"/>
      <c r="C267" s="40" t="s">
        <v>13</v>
      </c>
      <c r="D267" s="25">
        <v>592800</v>
      </c>
      <c r="E267" s="25">
        <v>592800</v>
      </c>
      <c r="F267" s="25">
        <v>592800</v>
      </c>
      <c r="G267" s="25"/>
      <c r="H267" s="25"/>
      <c r="I267" s="26">
        <f>H267/D267</f>
        <v>0</v>
      </c>
      <c r="J267" s="26">
        <f>G267/E267</f>
        <v>0</v>
      </c>
      <c r="K267" s="26">
        <f>G267/F267</f>
        <v>0</v>
      </c>
      <c r="L267" s="8"/>
    </row>
    <row r="268" spans="1:12" s="1" customFormat="1" ht="24">
      <c r="A268" s="49"/>
      <c r="B268" s="51"/>
      <c r="C268" s="40" t="s">
        <v>14</v>
      </c>
      <c r="D268" s="25"/>
      <c r="E268" s="25"/>
      <c r="F268" s="24"/>
      <c r="G268" s="24"/>
      <c r="H268" s="24"/>
      <c r="I268" s="26"/>
      <c r="J268" s="26"/>
      <c r="K268" s="27"/>
    </row>
    <row r="269" spans="1:12" s="1" customFormat="1">
      <c r="A269" s="49"/>
      <c r="B269" s="51"/>
      <c r="C269" s="40" t="s">
        <v>15</v>
      </c>
      <c r="D269" s="25">
        <v>1114100</v>
      </c>
      <c r="E269" s="25">
        <v>1114100</v>
      </c>
      <c r="F269" s="28" t="s">
        <v>12</v>
      </c>
      <c r="G269" s="37">
        <v>247865.77716999999</v>
      </c>
      <c r="H269" s="21">
        <v>247865.8</v>
      </c>
      <c r="I269" s="26">
        <f t="shared" ref="I269" si="41">H269/D269</f>
        <v>0.22248074679113183</v>
      </c>
      <c r="J269" s="26">
        <f t="shared" ref="J269" si="42">G269/E269</f>
        <v>0.222480726299255</v>
      </c>
      <c r="K269" s="28" t="s">
        <v>12</v>
      </c>
    </row>
    <row r="270" spans="1:12" s="1" customFormat="1" ht="36">
      <c r="A270" s="49"/>
      <c r="B270" s="51"/>
      <c r="C270" s="40" t="s">
        <v>16</v>
      </c>
      <c r="D270" s="25"/>
      <c r="E270" s="25"/>
      <c r="F270" s="24"/>
      <c r="G270" s="24"/>
      <c r="H270" s="24"/>
      <c r="I270" s="26"/>
      <c r="J270" s="27"/>
      <c r="K270" s="27"/>
    </row>
    <row r="271" spans="1:12" s="1" customFormat="1">
      <c r="A271" s="49"/>
      <c r="B271" s="51"/>
      <c r="C271" s="40" t="s">
        <v>17</v>
      </c>
      <c r="D271" s="25">
        <v>100</v>
      </c>
      <c r="E271" s="28" t="s">
        <v>12</v>
      </c>
      <c r="F271" s="28" t="s">
        <v>12</v>
      </c>
      <c r="G271" s="28" t="s">
        <v>12</v>
      </c>
      <c r="H271" s="25">
        <v>100</v>
      </c>
      <c r="I271" s="26">
        <f t="shared" ref="I271" si="43">H271/D271</f>
        <v>1</v>
      </c>
      <c r="J271" s="29" t="s">
        <v>12</v>
      </c>
      <c r="K271" s="29" t="s">
        <v>12</v>
      </c>
    </row>
    <row r="272" spans="1:12" s="1" customFormat="1">
      <c r="A272" s="49"/>
      <c r="B272" s="51"/>
      <c r="C272" s="40" t="s">
        <v>18</v>
      </c>
      <c r="D272" s="25"/>
      <c r="E272" s="28" t="s">
        <v>12</v>
      </c>
      <c r="F272" s="28" t="s">
        <v>12</v>
      </c>
      <c r="G272" s="28" t="s">
        <v>12</v>
      </c>
      <c r="H272" s="24"/>
      <c r="I272" s="24"/>
      <c r="J272" s="29" t="s">
        <v>12</v>
      </c>
      <c r="K272" s="29" t="s">
        <v>12</v>
      </c>
    </row>
    <row r="273" spans="1:18" s="1" customFormat="1">
      <c r="A273" s="49" t="s">
        <v>55</v>
      </c>
      <c r="B273" s="51"/>
      <c r="C273" s="39" t="s">
        <v>11</v>
      </c>
      <c r="D273" s="24">
        <f>D276+D278</f>
        <v>300000</v>
      </c>
      <c r="E273" s="28" t="s">
        <v>12</v>
      </c>
      <c r="F273" s="28" t="s">
        <v>12</v>
      </c>
      <c r="G273" s="28" t="s">
        <v>12</v>
      </c>
      <c r="H273" s="24">
        <f>H276+H278</f>
        <v>214675.75433</v>
      </c>
      <c r="I273" s="30">
        <f>H273/D273</f>
        <v>0.71558584776666667</v>
      </c>
      <c r="J273" s="28" t="s">
        <v>12</v>
      </c>
      <c r="K273" s="28" t="s">
        <v>12</v>
      </c>
    </row>
    <row r="274" spans="1:18" s="1" customFormat="1">
      <c r="A274" s="49"/>
      <c r="B274" s="51"/>
      <c r="C274" s="40" t="s">
        <v>13</v>
      </c>
      <c r="D274" s="25"/>
      <c r="E274" s="25"/>
      <c r="F274" s="25"/>
      <c r="G274" s="24"/>
      <c r="H274" s="24"/>
      <c r="I274" s="26"/>
      <c r="J274" s="27"/>
      <c r="K274" s="27"/>
    </row>
    <row r="275" spans="1:18" s="1" customFormat="1" ht="24">
      <c r="A275" s="49"/>
      <c r="B275" s="51"/>
      <c r="C275" s="40" t="s">
        <v>14</v>
      </c>
      <c r="D275" s="25"/>
      <c r="E275" s="25"/>
      <c r="F275" s="25"/>
      <c r="G275" s="24"/>
      <c r="H275" s="24"/>
      <c r="I275" s="26"/>
      <c r="J275" s="27"/>
      <c r="K275" s="27"/>
    </row>
    <row r="276" spans="1:18" s="1" customFormat="1">
      <c r="A276" s="49"/>
      <c r="B276" s="51"/>
      <c r="C276" s="40" t="s">
        <v>15</v>
      </c>
      <c r="D276" s="25">
        <v>299900</v>
      </c>
      <c r="E276" s="25">
        <v>299900</v>
      </c>
      <c r="F276" s="28" t="s">
        <v>12</v>
      </c>
      <c r="G276" s="4">
        <v>214675.75433</v>
      </c>
      <c r="H276" s="25">
        <v>214675.75433</v>
      </c>
      <c r="I276" s="26">
        <f>H276/D276</f>
        <v>0.71582445591863952</v>
      </c>
      <c r="J276" s="26">
        <f>G276/E276</f>
        <v>0.71582445591863952</v>
      </c>
      <c r="K276" s="28" t="s">
        <v>12</v>
      </c>
    </row>
    <row r="277" spans="1:18" s="1" customFormat="1" ht="36">
      <c r="A277" s="49"/>
      <c r="B277" s="51"/>
      <c r="C277" s="40" t="s">
        <v>16</v>
      </c>
      <c r="D277" s="25"/>
      <c r="E277" s="25"/>
      <c r="F277" s="25"/>
      <c r="G277" s="24"/>
      <c r="H277" s="24"/>
      <c r="I277" s="26"/>
      <c r="J277" s="27"/>
      <c r="K277" s="27"/>
    </row>
    <row r="278" spans="1:18" s="1" customFormat="1">
      <c r="A278" s="49"/>
      <c r="B278" s="51"/>
      <c r="C278" s="40" t="s">
        <v>17</v>
      </c>
      <c r="D278" s="25">
        <v>100</v>
      </c>
      <c r="E278" s="28" t="s">
        <v>12</v>
      </c>
      <c r="F278" s="28" t="s">
        <v>12</v>
      </c>
      <c r="G278" s="28" t="s">
        <v>12</v>
      </c>
      <c r="H278" s="25"/>
      <c r="I278" s="26">
        <f t="shared" ref="I278" si="44">H278/D278</f>
        <v>0</v>
      </c>
      <c r="J278" s="29" t="s">
        <v>12</v>
      </c>
      <c r="K278" s="29" t="s">
        <v>12</v>
      </c>
    </row>
    <row r="279" spans="1:18" s="1" customFormat="1">
      <c r="A279" s="49"/>
      <c r="B279" s="51"/>
      <c r="C279" s="40" t="s">
        <v>18</v>
      </c>
      <c r="D279" s="25"/>
      <c r="E279" s="28" t="s">
        <v>12</v>
      </c>
      <c r="F279" s="28" t="s">
        <v>12</v>
      </c>
      <c r="G279" s="28" t="s">
        <v>12</v>
      </c>
      <c r="H279" s="24"/>
      <c r="I279" s="24"/>
      <c r="J279" s="29" t="s">
        <v>12</v>
      </c>
      <c r="K279" s="29" t="s">
        <v>12</v>
      </c>
    </row>
    <row r="280" spans="1:18" s="1" customFormat="1">
      <c r="A280" s="49" t="s">
        <v>56</v>
      </c>
      <c r="B280" s="51"/>
      <c r="C280" s="39" t="s">
        <v>11</v>
      </c>
      <c r="D280" s="24">
        <f>D281+D283</f>
        <v>775698.9</v>
      </c>
      <c r="E280" s="28" t="s">
        <v>12</v>
      </c>
      <c r="F280" s="28" t="s">
        <v>12</v>
      </c>
      <c r="G280" s="28" t="s">
        <v>12</v>
      </c>
      <c r="H280" s="24">
        <f>H281+H283</f>
        <v>297770.67930999998</v>
      </c>
      <c r="I280" s="30">
        <f>H280/D280</f>
        <v>0.38387405127169827</v>
      </c>
      <c r="J280" s="28" t="s">
        <v>12</v>
      </c>
      <c r="K280" s="28" t="s">
        <v>12</v>
      </c>
    </row>
    <row r="281" spans="1:18" s="1" customFormat="1">
      <c r="A281" s="49"/>
      <c r="B281" s="51"/>
      <c r="C281" s="40" t="s">
        <v>13</v>
      </c>
      <c r="D281" s="25">
        <v>775698.9</v>
      </c>
      <c r="E281" s="25">
        <v>775698.9</v>
      </c>
      <c r="F281" s="25">
        <v>775698.9</v>
      </c>
      <c r="G281" s="25">
        <v>297770.67930999998</v>
      </c>
      <c r="H281" s="25">
        <v>297770.67930999998</v>
      </c>
      <c r="I281" s="26">
        <f>H281/D281</f>
        <v>0.38387405127169827</v>
      </c>
      <c r="J281" s="26">
        <f>G281/E281</f>
        <v>0.38387405127169827</v>
      </c>
      <c r="K281" s="26">
        <f>G281/F281</f>
        <v>0.38387405127169827</v>
      </c>
    </row>
    <row r="282" spans="1:18" s="1" customFormat="1" ht="24">
      <c r="A282" s="49"/>
      <c r="B282" s="51"/>
      <c r="C282" s="40" t="s">
        <v>14</v>
      </c>
      <c r="D282" s="4"/>
      <c r="E282" s="4"/>
      <c r="F282" s="4"/>
      <c r="G282" s="36"/>
      <c r="H282" s="36"/>
      <c r="I282" s="26"/>
      <c r="J282" s="27"/>
      <c r="K282" s="27"/>
    </row>
    <row r="283" spans="1:18" s="1" customFormat="1">
      <c r="A283" s="49"/>
      <c r="B283" s="51"/>
      <c r="C283" s="40" t="s">
        <v>15</v>
      </c>
      <c r="D283" s="4"/>
      <c r="E283" s="4"/>
      <c r="F283" s="43" t="s">
        <v>12</v>
      </c>
      <c r="G283" s="37"/>
      <c r="H283" s="4"/>
      <c r="I283" s="26"/>
      <c r="J283" s="26"/>
      <c r="K283" s="42" t="s">
        <v>12</v>
      </c>
    </row>
    <row r="284" spans="1:18" s="1" customFormat="1" ht="36">
      <c r="A284" s="49"/>
      <c r="B284" s="51"/>
      <c r="C284" s="40" t="s">
        <v>16</v>
      </c>
      <c r="D284" s="25"/>
      <c r="E284" s="24"/>
      <c r="F284" s="24"/>
      <c r="G284" s="24"/>
      <c r="H284" s="24"/>
      <c r="I284" s="26"/>
      <c r="J284" s="27"/>
      <c r="K284" s="27"/>
    </row>
    <row r="285" spans="1:18" s="1" customFormat="1">
      <c r="A285" s="49"/>
      <c r="B285" s="51"/>
      <c r="C285" s="40" t="s">
        <v>17</v>
      </c>
      <c r="D285" s="25"/>
      <c r="E285" s="28" t="s">
        <v>12</v>
      </c>
      <c r="F285" s="28" t="s">
        <v>12</v>
      </c>
      <c r="G285" s="28" t="s">
        <v>12</v>
      </c>
      <c r="H285" s="24"/>
      <c r="I285" s="26"/>
      <c r="J285" s="29" t="s">
        <v>12</v>
      </c>
      <c r="K285" s="29" t="s">
        <v>12</v>
      </c>
    </row>
    <row r="286" spans="1:18" s="1" customFormat="1">
      <c r="A286" s="49"/>
      <c r="B286" s="51"/>
      <c r="C286" s="40" t="s">
        <v>18</v>
      </c>
      <c r="D286" s="25"/>
      <c r="E286" s="28" t="s">
        <v>12</v>
      </c>
      <c r="F286" s="28" t="s">
        <v>12</v>
      </c>
      <c r="G286" s="28" t="s">
        <v>12</v>
      </c>
      <c r="H286" s="24"/>
      <c r="I286" s="24"/>
      <c r="J286" s="29" t="s">
        <v>12</v>
      </c>
      <c r="K286" s="29" t="s">
        <v>12</v>
      </c>
    </row>
    <row r="287" spans="1:18" s="1" customFormat="1" ht="15" customHeight="1">
      <c r="A287" s="49" t="s">
        <v>62</v>
      </c>
      <c r="B287" s="51"/>
      <c r="C287" s="39" t="s">
        <v>11</v>
      </c>
      <c r="D287" s="24">
        <f>D288+D290+D292</f>
        <v>223600</v>
      </c>
      <c r="E287" s="28" t="s">
        <v>12</v>
      </c>
      <c r="F287" s="28" t="s">
        <v>12</v>
      </c>
      <c r="G287" s="28" t="s">
        <v>12</v>
      </c>
      <c r="H287" s="24">
        <f>H288+H290</f>
        <v>45591</v>
      </c>
      <c r="I287" s="30">
        <f>H287/D287</f>
        <v>0.20389534883720931</v>
      </c>
      <c r="J287" s="28" t="s">
        <v>12</v>
      </c>
      <c r="K287" s="28" t="s">
        <v>12</v>
      </c>
      <c r="M287" s="31"/>
      <c r="N287" s="31"/>
      <c r="O287" s="31"/>
      <c r="P287" s="31"/>
      <c r="Q287" s="31"/>
      <c r="R287" s="31"/>
    </row>
    <row r="288" spans="1:18" s="1" customFormat="1">
      <c r="A288" s="49"/>
      <c r="B288" s="51"/>
      <c r="C288" s="40" t="s">
        <v>13</v>
      </c>
      <c r="D288" s="4">
        <f>D295+D302+D309</f>
        <v>63600</v>
      </c>
      <c r="E288" s="4">
        <f>E295+E302+E309</f>
        <v>63600</v>
      </c>
      <c r="F288" s="4">
        <f t="shared" ref="F288:H288" si="45">F295+F302+F309</f>
        <v>63582.400000000001</v>
      </c>
      <c r="G288" s="4">
        <f t="shared" si="45"/>
        <v>45591</v>
      </c>
      <c r="H288" s="4">
        <f t="shared" si="45"/>
        <v>45591</v>
      </c>
      <c r="I288" s="26">
        <f>H288/D288</f>
        <v>0.71683962264150947</v>
      </c>
      <c r="J288" s="26">
        <f>G288/E288</f>
        <v>0.71683962264150947</v>
      </c>
      <c r="K288" s="26">
        <f>G288/F288</f>
        <v>0.71703804826492867</v>
      </c>
      <c r="M288" s="31"/>
      <c r="N288" s="31"/>
      <c r="O288" s="31"/>
      <c r="P288" s="31"/>
      <c r="Q288" s="31"/>
      <c r="R288" s="31"/>
    </row>
    <row r="289" spans="1:18" s="1" customFormat="1" ht="24">
      <c r="A289" s="49"/>
      <c r="B289" s="51"/>
      <c r="C289" s="40" t="s">
        <v>14</v>
      </c>
      <c r="D289" s="4"/>
      <c r="E289" s="36"/>
      <c r="F289" s="36"/>
      <c r="G289" s="36"/>
      <c r="H289" s="36"/>
      <c r="I289" s="26"/>
      <c r="J289" s="26"/>
      <c r="K289" s="27"/>
      <c r="M289" s="31"/>
      <c r="N289" s="31"/>
      <c r="O289" s="31"/>
      <c r="P289" s="31"/>
      <c r="Q289" s="31"/>
      <c r="R289" s="31"/>
    </row>
    <row r="290" spans="1:18" s="1" customFormat="1">
      <c r="A290" s="49"/>
      <c r="B290" s="51"/>
      <c r="C290" s="40" t="s">
        <v>15</v>
      </c>
      <c r="D290" s="4">
        <f>D297+D304+D311</f>
        <v>160000</v>
      </c>
      <c r="E290" s="4">
        <f>E297+E304+E311</f>
        <v>160000</v>
      </c>
      <c r="F290" s="28" t="s">
        <v>12</v>
      </c>
      <c r="G290" s="4"/>
      <c r="H290" s="4"/>
      <c r="I290" s="26">
        <f t="shared" ref="I290" si="46">H290/D290</f>
        <v>0</v>
      </c>
      <c r="J290" s="26">
        <f t="shared" ref="J290" si="47">G290/E290</f>
        <v>0</v>
      </c>
      <c r="K290" s="28" t="s">
        <v>12</v>
      </c>
      <c r="M290" s="31"/>
      <c r="N290" s="31"/>
      <c r="O290" s="31"/>
      <c r="P290" s="31"/>
      <c r="Q290" s="31"/>
      <c r="R290" s="31"/>
    </row>
    <row r="291" spans="1:18" s="1" customFormat="1" ht="36">
      <c r="A291" s="49"/>
      <c r="B291" s="51"/>
      <c r="C291" s="40" t="s">
        <v>16</v>
      </c>
      <c r="D291" s="25"/>
      <c r="E291" s="24"/>
      <c r="F291" s="24"/>
      <c r="G291" s="24"/>
      <c r="H291" s="24"/>
      <c r="I291" s="26"/>
      <c r="J291" s="27"/>
      <c r="K291" s="27"/>
    </row>
    <row r="292" spans="1:18" s="1" customFormat="1">
      <c r="A292" s="49"/>
      <c r="B292" s="51"/>
      <c r="C292" s="40" t="s">
        <v>17</v>
      </c>
      <c r="D292" s="25"/>
      <c r="E292" s="28" t="s">
        <v>12</v>
      </c>
      <c r="F292" s="28" t="s">
        <v>12</v>
      </c>
      <c r="G292" s="28" t="s">
        <v>12</v>
      </c>
      <c r="H292" s="24"/>
      <c r="I292" s="26"/>
      <c r="J292" s="29" t="s">
        <v>12</v>
      </c>
      <c r="K292" s="29" t="s">
        <v>12</v>
      </c>
    </row>
    <row r="293" spans="1:18" s="1" customFormat="1">
      <c r="A293" s="49"/>
      <c r="B293" s="51"/>
      <c r="C293" s="40" t="s">
        <v>18</v>
      </c>
      <c r="D293" s="25"/>
      <c r="E293" s="28" t="s">
        <v>12</v>
      </c>
      <c r="F293" s="28" t="s">
        <v>12</v>
      </c>
      <c r="G293" s="28" t="s">
        <v>12</v>
      </c>
      <c r="H293" s="24"/>
      <c r="I293" s="24"/>
      <c r="J293" s="29" t="s">
        <v>12</v>
      </c>
      <c r="K293" s="29" t="s">
        <v>12</v>
      </c>
    </row>
    <row r="294" spans="1:18" s="22" customFormat="1" ht="16.5" customHeight="1">
      <c r="A294" s="49" t="s">
        <v>97</v>
      </c>
      <c r="B294" s="51"/>
      <c r="C294" s="39" t="s">
        <v>11</v>
      </c>
      <c r="D294" s="24">
        <f>D295+D297+D299</f>
        <v>49000</v>
      </c>
      <c r="E294" s="28" t="s">
        <v>12</v>
      </c>
      <c r="F294" s="28" t="s">
        <v>12</v>
      </c>
      <c r="G294" s="28" t="s">
        <v>12</v>
      </c>
      <c r="H294" s="24">
        <f>H295+H297</f>
        <v>45591</v>
      </c>
      <c r="I294" s="30">
        <f>H294/D294</f>
        <v>0.93042857142857138</v>
      </c>
      <c r="J294" s="28" t="s">
        <v>12</v>
      </c>
      <c r="K294" s="28" t="s">
        <v>12</v>
      </c>
    </row>
    <row r="295" spans="1:18" s="22" customFormat="1">
      <c r="A295" s="49"/>
      <c r="B295" s="51"/>
      <c r="C295" s="40" t="s">
        <v>13</v>
      </c>
      <c r="D295" s="25">
        <v>49000</v>
      </c>
      <c r="E295" s="25">
        <v>49000</v>
      </c>
      <c r="F295" s="25">
        <v>49000</v>
      </c>
      <c r="G295" s="4">
        <v>45591</v>
      </c>
      <c r="H295" s="4">
        <v>45591</v>
      </c>
      <c r="I295" s="26">
        <f>H295/D295</f>
        <v>0.93042857142857138</v>
      </c>
      <c r="J295" s="26">
        <f>G295/E295</f>
        <v>0.93042857142857138</v>
      </c>
      <c r="K295" s="26">
        <f>G295/F295</f>
        <v>0.93042857142857138</v>
      </c>
    </row>
    <row r="296" spans="1:18" s="22" customFormat="1" ht="24">
      <c r="A296" s="49"/>
      <c r="B296" s="51"/>
      <c r="C296" s="40" t="s">
        <v>14</v>
      </c>
      <c r="D296" s="25"/>
      <c r="E296" s="24"/>
      <c r="F296" s="24"/>
      <c r="G296" s="24"/>
      <c r="H296" s="24"/>
      <c r="I296" s="26"/>
      <c r="J296" s="27"/>
      <c r="K296" s="27"/>
    </row>
    <row r="297" spans="1:18" s="22" customFormat="1">
      <c r="A297" s="49"/>
      <c r="B297" s="51"/>
      <c r="C297" s="40" t="s">
        <v>15</v>
      </c>
      <c r="D297" s="25"/>
      <c r="E297" s="25"/>
      <c r="F297" s="24"/>
      <c r="G297" s="25"/>
      <c r="H297" s="25"/>
      <c r="I297" s="26"/>
      <c r="J297" s="27"/>
      <c r="K297" s="27"/>
    </row>
    <row r="298" spans="1:18" s="22" customFormat="1" ht="36">
      <c r="A298" s="49"/>
      <c r="B298" s="51"/>
      <c r="C298" s="40" t="s">
        <v>16</v>
      </c>
      <c r="D298" s="25"/>
      <c r="E298" s="24"/>
      <c r="F298" s="24"/>
      <c r="G298" s="24"/>
      <c r="H298" s="24"/>
      <c r="I298" s="26"/>
      <c r="J298" s="27"/>
      <c r="K298" s="27"/>
    </row>
    <row r="299" spans="1:18" s="22" customFormat="1">
      <c r="A299" s="49"/>
      <c r="B299" s="51"/>
      <c r="C299" s="40" t="s">
        <v>17</v>
      </c>
      <c r="D299" s="25"/>
      <c r="E299" s="28" t="s">
        <v>12</v>
      </c>
      <c r="F299" s="28" t="s">
        <v>12</v>
      </c>
      <c r="G299" s="28" t="s">
        <v>12</v>
      </c>
      <c r="H299" s="24"/>
      <c r="I299" s="26"/>
      <c r="J299" s="29" t="s">
        <v>12</v>
      </c>
      <c r="K299" s="29" t="s">
        <v>12</v>
      </c>
    </row>
    <row r="300" spans="1:18" s="22" customFormat="1">
      <c r="A300" s="49"/>
      <c r="B300" s="51"/>
      <c r="C300" s="40" t="s">
        <v>18</v>
      </c>
      <c r="D300" s="25"/>
      <c r="E300" s="28" t="s">
        <v>12</v>
      </c>
      <c r="F300" s="28" t="s">
        <v>12</v>
      </c>
      <c r="G300" s="28" t="s">
        <v>12</v>
      </c>
      <c r="H300" s="24"/>
      <c r="I300" s="24"/>
      <c r="J300" s="29" t="s">
        <v>12</v>
      </c>
      <c r="K300" s="29" t="s">
        <v>12</v>
      </c>
    </row>
    <row r="301" spans="1:18" s="22" customFormat="1" ht="18" customHeight="1">
      <c r="A301" s="49" t="s">
        <v>98</v>
      </c>
      <c r="B301" s="51"/>
      <c r="C301" s="39" t="s">
        <v>11</v>
      </c>
      <c r="D301" s="24">
        <f>D302+D304+D306</f>
        <v>160000</v>
      </c>
      <c r="E301" s="28" t="s">
        <v>12</v>
      </c>
      <c r="F301" s="28" t="s">
        <v>12</v>
      </c>
      <c r="G301" s="28" t="s">
        <v>12</v>
      </c>
      <c r="H301" s="24">
        <f>H302+H304</f>
        <v>0</v>
      </c>
      <c r="I301" s="30">
        <f>H301/D301</f>
        <v>0</v>
      </c>
      <c r="J301" s="28" t="s">
        <v>12</v>
      </c>
      <c r="K301" s="28" t="s">
        <v>12</v>
      </c>
    </row>
    <row r="302" spans="1:18" s="22" customFormat="1">
      <c r="A302" s="49"/>
      <c r="B302" s="51"/>
      <c r="C302" s="40" t="s">
        <v>13</v>
      </c>
      <c r="D302" s="25"/>
      <c r="E302" s="25"/>
      <c r="F302" s="25"/>
      <c r="G302" s="25"/>
      <c r="H302" s="25"/>
      <c r="I302" s="26"/>
      <c r="J302" s="26"/>
      <c r="K302" s="26"/>
    </row>
    <row r="303" spans="1:18" s="22" customFormat="1" ht="24">
      <c r="A303" s="49"/>
      <c r="B303" s="51"/>
      <c r="C303" s="40" t="s">
        <v>14</v>
      </c>
      <c r="D303" s="25"/>
      <c r="E303" s="24"/>
      <c r="F303" s="24"/>
      <c r="G303" s="24"/>
      <c r="H303" s="24"/>
      <c r="I303" s="26"/>
      <c r="J303" s="27"/>
      <c r="K303" s="27"/>
    </row>
    <row r="304" spans="1:18" s="22" customFormat="1">
      <c r="A304" s="49"/>
      <c r="B304" s="51"/>
      <c r="C304" s="40" t="s">
        <v>15</v>
      </c>
      <c r="D304" s="25">
        <v>160000</v>
      </c>
      <c r="E304" s="25">
        <v>160000</v>
      </c>
      <c r="F304" s="28" t="s">
        <v>12</v>
      </c>
      <c r="G304" s="4"/>
      <c r="H304" s="4"/>
      <c r="I304" s="26">
        <f t="shared" ref="I304" si="48">H304/D304</f>
        <v>0</v>
      </c>
      <c r="J304" s="26">
        <f>G304/E304</f>
        <v>0</v>
      </c>
      <c r="K304" s="28" t="s">
        <v>12</v>
      </c>
    </row>
    <row r="305" spans="1:11" s="22" customFormat="1" ht="36">
      <c r="A305" s="49"/>
      <c r="B305" s="51"/>
      <c r="C305" s="40" t="s">
        <v>16</v>
      </c>
      <c r="D305" s="25"/>
      <c r="E305" s="24"/>
      <c r="F305" s="24"/>
      <c r="G305" s="24"/>
      <c r="H305" s="24"/>
      <c r="I305" s="26"/>
      <c r="J305" s="27"/>
      <c r="K305" s="27"/>
    </row>
    <row r="306" spans="1:11" s="22" customFormat="1">
      <c r="A306" s="49"/>
      <c r="B306" s="51"/>
      <c r="C306" s="40" t="s">
        <v>17</v>
      </c>
      <c r="D306" s="25"/>
      <c r="E306" s="28" t="s">
        <v>12</v>
      </c>
      <c r="F306" s="28" t="s">
        <v>12</v>
      </c>
      <c r="G306" s="28" t="s">
        <v>12</v>
      </c>
      <c r="H306" s="24"/>
      <c r="I306" s="26"/>
      <c r="J306" s="29" t="s">
        <v>12</v>
      </c>
      <c r="K306" s="29" t="s">
        <v>12</v>
      </c>
    </row>
    <row r="307" spans="1:11" s="22" customFormat="1">
      <c r="A307" s="49"/>
      <c r="B307" s="51"/>
      <c r="C307" s="40" t="s">
        <v>18</v>
      </c>
      <c r="D307" s="25"/>
      <c r="E307" s="28" t="s">
        <v>12</v>
      </c>
      <c r="F307" s="28" t="s">
        <v>12</v>
      </c>
      <c r="G307" s="28" t="s">
        <v>12</v>
      </c>
      <c r="H307" s="24"/>
      <c r="I307" s="24"/>
      <c r="J307" s="29" t="s">
        <v>12</v>
      </c>
      <c r="K307" s="29" t="s">
        <v>12</v>
      </c>
    </row>
    <row r="308" spans="1:11" s="22" customFormat="1" ht="20.25" customHeight="1">
      <c r="A308" s="49" t="s">
        <v>99</v>
      </c>
      <c r="B308" s="51"/>
      <c r="C308" s="39" t="s">
        <v>11</v>
      </c>
      <c r="D308" s="24">
        <f>D309+D311+D313</f>
        <v>14600</v>
      </c>
      <c r="E308" s="28" t="s">
        <v>12</v>
      </c>
      <c r="F308" s="28" t="s">
        <v>12</v>
      </c>
      <c r="G308" s="28" t="s">
        <v>12</v>
      </c>
      <c r="H308" s="24">
        <f>H309+H311</f>
        <v>0</v>
      </c>
      <c r="I308" s="30">
        <f>H308/D308</f>
        <v>0</v>
      </c>
      <c r="J308" s="28" t="s">
        <v>12</v>
      </c>
      <c r="K308" s="28" t="s">
        <v>12</v>
      </c>
    </row>
    <row r="309" spans="1:11" s="22" customFormat="1">
      <c r="A309" s="49"/>
      <c r="B309" s="51"/>
      <c r="C309" s="40" t="s">
        <v>13</v>
      </c>
      <c r="D309" s="25">
        <v>14600</v>
      </c>
      <c r="E309" s="25">
        <v>14600</v>
      </c>
      <c r="F309" s="25">
        <v>14582.4</v>
      </c>
      <c r="G309" s="4"/>
      <c r="H309" s="4"/>
      <c r="I309" s="26">
        <f>H309/D309</f>
        <v>0</v>
      </c>
      <c r="J309" s="26">
        <f>G309/E309</f>
        <v>0</v>
      </c>
      <c r="K309" s="26">
        <f>G309/F309</f>
        <v>0</v>
      </c>
    </row>
    <row r="310" spans="1:11" s="22" customFormat="1" ht="24">
      <c r="A310" s="49"/>
      <c r="B310" s="51"/>
      <c r="C310" s="40" t="s">
        <v>14</v>
      </c>
      <c r="D310" s="25"/>
      <c r="E310" s="24"/>
      <c r="F310" s="24"/>
      <c r="G310" s="24"/>
      <c r="H310" s="24"/>
      <c r="I310" s="26"/>
      <c r="J310" s="27"/>
      <c r="K310" s="27"/>
    </row>
    <row r="311" spans="1:11" s="22" customFormat="1">
      <c r="A311" s="49"/>
      <c r="B311" s="51"/>
      <c r="C311" s="40" t="s">
        <v>15</v>
      </c>
      <c r="D311" s="25"/>
      <c r="E311" s="25"/>
      <c r="F311" s="24"/>
      <c r="G311" s="25"/>
      <c r="H311" s="25"/>
      <c r="I311" s="26"/>
      <c r="J311" s="27"/>
      <c r="K311" s="27"/>
    </row>
    <row r="312" spans="1:11" s="22" customFormat="1" ht="36">
      <c r="A312" s="49"/>
      <c r="B312" s="51"/>
      <c r="C312" s="40" t="s">
        <v>16</v>
      </c>
      <c r="D312" s="25"/>
      <c r="E312" s="24"/>
      <c r="F312" s="24"/>
      <c r="G312" s="24"/>
      <c r="H312" s="24"/>
      <c r="I312" s="26"/>
      <c r="J312" s="27"/>
      <c r="K312" s="27"/>
    </row>
    <row r="313" spans="1:11" s="22" customFormat="1">
      <c r="A313" s="49"/>
      <c r="B313" s="51"/>
      <c r="C313" s="40" t="s">
        <v>17</v>
      </c>
      <c r="D313" s="25"/>
      <c r="E313" s="28" t="s">
        <v>12</v>
      </c>
      <c r="F313" s="28" t="s">
        <v>12</v>
      </c>
      <c r="G313" s="28" t="s">
        <v>12</v>
      </c>
      <c r="H313" s="24"/>
      <c r="I313" s="26"/>
      <c r="J313" s="29" t="s">
        <v>12</v>
      </c>
      <c r="K313" s="29" t="s">
        <v>12</v>
      </c>
    </row>
    <row r="314" spans="1:11" s="22" customFormat="1">
      <c r="A314" s="49"/>
      <c r="B314" s="51"/>
      <c r="C314" s="40" t="s">
        <v>18</v>
      </c>
      <c r="D314" s="25"/>
      <c r="E314" s="28" t="s">
        <v>12</v>
      </c>
      <c r="F314" s="28" t="s">
        <v>12</v>
      </c>
      <c r="G314" s="28" t="s">
        <v>12</v>
      </c>
      <c r="H314" s="24"/>
      <c r="I314" s="24"/>
      <c r="J314" s="29" t="s">
        <v>12</v>
      </c>
      <c r="K314" s="29" t="s">
        <v>12</v>
      </c>
    </row>
    <row r="315" spans="1:11" ht="15" customHeight="1">
      <c r="A315" s="49" t="s">
        <v>59</v>
      </c>
      <c r="B315" s="51" t="s">
        <v>35</v>
      </c>
      <c r="C315" s="39" t="s">
        <v>11</v>
      </c>
      <c r="D315" s="24">
        <f>D316+D318</f>
        <v>217100</v>
      </c>
      <c r="E315" s="28" t="s">
        <v>12</v>
      </c>
      <c r="F315" s="28" t="s">
        <v>12</v>
      </c>
      <c r="G315" s="28" t="s">
        <v>12</v>
      </c>
      <c r="H315" s="24">
        <f>H316</f>
        <v>0</v>
      </c>
      <c r="I315" s="30">
        <f>H315/D315</f>
        <v>0</v>
      </c>
      <c r="J315" s="28" t="s">
        <v>12</v>
      </c>
      <c r="K315" s="28" t="s">
        <v>12</v>
      </c>
    </row>
    <row r="316" spans="1:11">
      <c r="A316" s="49"/>
      <c r="B316" s="51"/>
      <c r="C316" s="40" t="s">
        <v>13</v>
      </c>
      <c r="D316" s="25">
        <f>D323+D330+D337+D344</f>
        <v>217100</v>
      </c>
      <c r="E316" s="25">
        <f t="shared" ref="E316:G316" si="49">E323+E330+E337+E344</f>
        <v>217090.8</v>
      </c>
      <c r="F316" s="25">
        <f t="shared" si="49"/>
        <v>217090.8</v>
      </c>
      <c r="G316" s="25">
        <f t="shared" si="49"/>
        <v>43.319000000000003</v>
      </c>
      <c r="H316" s="4"/>
      <c r="I316" s="26">
        <f>H316/D316</f>
        <v>0</v>
      </c>
      <c r="J316" s="26">
        <f>G316/E316</f>
        <v>1.9954323260128944E-4</v>
      </c>
      <c r="K316" s="26">
        <f>G316/F316</f>
        <v>1.9954323260128944E-4</v>
      </c>
    </row>
    <row r="317" spans="1:11" ht="15" customHeight="1">
      <c r="A317" s="49"/>
      <c r="B317" s="51"/>
      <c r="C317" s="40" t="s">
        <v>14</v>
      </c>
      <c r="D317" s="25"/>
      <c r="E317" s="21"/>
      <c r="F317" s="21"/>
      <c r="G317" s="25"/>
      <c r="H317" s="25"/>
      <c r="I317" s="26"/>
      <c r="J317" s="27"/>
      <c r="K317" s="27"/>
    </row>
    <row r="318" spans="1:11">
      <c r="A318" s="49"/>
      <c r="B318" s="51"/>
      <c r="C318" s="40" t="s">
        <v>15</v>
      </c>
      <c r="D318" s="25"/>
      <c r="E318" s="25"/>
      <c r="F318" s="25"/>
      <c r="G318" s="25"/>
      <c r="H318" s="25"/>
      <c r="I318" s="26"/>
      <c r="J318" s="27"/>
      <c r="K318" s="27"/>
    </row>
    <row r="319" spans="1:11" ht="15" customHeight="1">
      <c r="A319" s="49"/>
      <c r="B319" s="51"/>
      <c r="C319" s="40" t="s">
        <v>16</v>
      </c>
      <c r="D319" s="24"/>
      <c r="E319" s="21"/>
      <c r="F319" s="21"/>
      <c r="G319" s="25"/>
      <c r="H319" s="25"/>
      <c r="I319" s="26"/>
      <c r="J319" s="27"/>
      <c r="K319" s="27"/>
    </row>
    <row r="320" spans="1:11">
      <c r="A320" s="49"/>
      <c r="B320" s="51"/>
      <c r="C320" s="40" t="s">
        <v>17</v>
      </c>
      <c r="D320" s="24"/>
      <c r="E320" s="28" t="s">
        <v>12</v>
      </c>
      <c r="F320" s="28" t="s">
        <v>12</v>
      </c>
      <c r="G320" s="28" t="s">
        <v>12</v>
      </c>
      <c r="H320" s="25"/>
      <c r="I320" s="26"/>
      <c r="J320" s="29" t="s">
        <v>12</v>
      </c>
      <c r="K320" s="29" t="s">
        <v>12</v>
      </c>
    </row>
    <row r="321" spans="1:11" ht="21" customHeight="1">
      <c r="A321" s="49"/>
      <c r="B321" s="51"/>
      <c r="C321" s="40" t="s">
        <v>18</v>
      </c>
      <c r="D321" s="24"/>
      <c r="E321" s="28" t="s">
        <v>12</v>
      </c>
      <c r="F321" s="28" t="s">
        <v>12</v>
      </c>
      <c r="G321" s="28" t="s">
        <v>12</v>
      </c>
      <c r="H321" s="25"/>
      <c r="I321" s="25"/>
      <c r="J321" s="29" t="s">
        <v>12</v>
      </c>
      <c r="K321" s="29" t="s">
        <v>12</v>
      </c>
    </row>
    <row r="322" spans="1:11" s="22" customFormat="1" ht="15" customHeight="1">
      <c r="A322" s="52" t="s">
        <v>107</v>
      </c>
      <c r="B322" s="51"/>
      <c r="C322" s="39" t="s">
        <v>11</v>
      </c>
      <c r="D322" s="24">
        <f>D323+D325</f>
        <v>100000</v>
      </c>
      <c r="E322" s="28" t="s">
        <v>12</v>
      </c>
      <c r="F322" s="28" t="s">
        <v>12</v>
      </c>
      <c r="G322" s="28" t="s">
        <v>12</v>
      </c>
      <c r="H322" s="24">
        <f>H323</f>
        <v>0</v>
      </c>
      <c r="I322" s="30">
        <f>H322/D322</f>
        <v>0</v>
      </c>
      <c r="J322" s="28" t="s">
        <v>12</v>
      </c>
      <c r="K322" s="28" t="s">
        <v>12</v>
      </c>
    </row>
    <row r="323" spans="1:11" s="22" customFormat="1" ht="15" customHeight="1">
      <c r="A323" s="53"/>
      <c r="B323" s="51"/>
      <c r="C323" s="40" t="s">
        <v>13</v>
      </c>
      <c r="D323" s="4">
        <v>100000</v>
      </c>
      <c r="E323" s="25">
        <v>100000</v>
      </c>
      <c r="F323" s="25">
        <v>100000</v>
      </c>
      <c r="G323" s="4"/>
      <c r="H323" s="4"/>
      <c r="I323" s="26">
        <f>H323/D323</f>
        <v>0</v>
      </c>
      <c r="J323" s="26">
        <f>G323/E323</f>
        <v>0</v>
      </c>
      <c r="K323" s="26">
        <f>G323/F323</f>
        <v>0</v>
      </c>
    </row>
    <row r="324" spans="1:11" s="22" customFormat="1" ht="15" customHeight="1">
      <c r="A324" s="53"/>
      <c r="B324" s="51"/>
      <c r="C324" s="40" t="s">
        <v>14</v>
      </c>
      <c r="D324" s="25"/>
      <c r="E324" s="21"/>
      <c r="F324" s="21"/>
      <c r="G324" s="25"/>
      <c r="H324" s="25"/>
      <c r="I324" s="26"/>
      <c r="J324" s="27"/>
      <c r="K324" s="27"/>
    </row>
    <row r="325" spans="1:11" s="22" customFormat="1" ht="15" customHeight="1">
      <c r="A325" s="53"/>
      <c r="B325" s="51"/>
      <c r="C325" s="40" t="s">
        <v>15</v>
      </c>
      <c r="D325" s="25"/>
      <c r="E325" s="25"/>
      <c r="F325" s="25"/>
      <c r="G325" s="25"/>
      <c r="H325" s="25"/>
      <c r="I325" s="26"/>
      <c r="J325" s="27"/>
      <c r="K325" s="27"/>
    </row>
    <row r="326" spans="1:11" s="22" customFormat="1" ht="15" customHeight="1">
      <c r="A326" s="53"/>
      <c r="B326" s="51"/>
      <c r="C326" s="40" t="s">
        <v>16</v>
      </c>
      <c r="D326" s="24"/>
      <c r="E326" s="21"/>
      <c r="F326" s="21"/>
      <c r="G326" s="25"/>
      <c r="H326" s="25"/>
      <c r="I326" s="26"/>
      <c r="J326" s="27"/>
      <c r="K326" s="27"/>
    </row>
    <row r="327" spans="1:11" s="22" customFormat="1" ht="15" customHeight="1">
      <c r="A327" s="53"/>
      <c r="B327" s="51"/>
      <c r="C327" s="40" t="s">
        <v>17</v>
      </c>
      <c r="D327" s="24"/>
      <c r="E327" s="28" t="s">
        <v>12</v>
      </c>
      <c r="F327" s="28" t="s">
        <v>12</v>
      </c>
      <c r="G327" s="28" t="s">
        <v>12</v>
      </c>
      <c r="H327" s="25"/>
      <c r="I327" s="26"/>
      <c r="J327" s="29" t="s">
        <v>12</v>
      </c>
      <c r="K327" s="29" t="s">
        <v>12</v>
      </c>
    </row>
    <row r="328" spans="1:11" s="22" customFormat="1" ht="15" customHeight="1">
      <c r="A328" s="54"/>
      <c r="B328" s="51"/>
      <c r="C328" s="40" t="s">
        <v>18</v>
      </c>
      <c r="D328" s="24"/>
      <c r="E328" s="28" t="s">
        <v>12</v>
      </c>
      <c r="F328" s="28" t="s">
        <v>12</v>
      </c>
      <c r="G328" s="28" t="s">
        <v>12</v>
      </c>
      <c r="H328" s="25"/>
      <c r="I328" s="25"/>
      <c r="J328" s="29" t="s">
        <v>12</v>
      </c>
      <c r="K328" s="29" t="s">
        <v>12</v>
      </c>
    </row>
    <row r="329" spans="1:11" s="22" customFormat="1" ht="15" customHeight="1">
      <c r="A329" s="52" t="s">
        <v>108</v>
      </c>
      <c r="B329" s="51"/>
      <c r="C329" s="39" t="s">
        <v>11</v>
      </c>
      <c r="D329" s="24">
        <f>D330+D332</f>
        <v>2000</v>
      </c>
      <c r="E329" s="28" t="s">
        <v>12</v>
      </c>
      <c r="F329" s="28" t="s">
        <v>12</v>
      </c>
      <c r="G329" s="28" t="s">
        <v>12</v>
      </c>
      <c r="H329" s="24">
        <f>H330</f>
        <v>0</v>
      </c>
      <c r="I329" s="30">
        <f>H329/D329</f>
        <v>0</v>
      </c>
      <c r="J329" s="28" t="s">
        <v>12</v>
      </c>
      <c r="K329" s="28" t="s">
        <v>12</v>
      </c>
    </row>
    <row r="330" spans="1:11" s="22" customFormat="1" ht="15" customHeight="1">
      <c r="A330" s="53"/>
      <c r="B330" s="51"/>
      <c r="C330" s="40" t="s">
        <v>13</v>
      </c>
      <c r="D330" s="4">
        <v>2000</v>
      </c>
      <c r="E330" s="25">
        <v>2000</v>
      </c>
      <c r="F330" s="25">
        <v>2000</v>
      </c>
      <c r="G330" s="4"/>
      <c r="H330" s="4"/>
      <c r="I330" s="26">
        <f>H330/D330</f>
        <v>0</v>
      </c>
      <c r="J330" s="26">
        <f>G330/E330</f>
        <v>0</v>
      </c>
      <c r="K330" s="26">
        <f>G330/F330</f>
        <v>0</v>
      </c>
    </row>
    <row r="331" spans="1:11" s="22" customFormat="1" ht="15" customHeight="1">
      <c r="A331" s="53"/>
      <c r="B331" s="51"/>
      <c r="C331" s="40" t="s">
        <v>14</v>
      </c>
      <c r="D331" s="25"/>
      <c r="E331" s="21"/>
      <c r="F331" s="21"/>
      <c r="G331" s="25"/>
      <c r="H331" s="25"/>
      <c r="I331" s="26"/>
      <c r="J331" s="27"/>
      <c r="K331" s="27"/>
    </row>
    <row r="332" spans="1:11" s="22" customFormat="1" ht="15" customHeight="1">
      <c r="A332" s="53"/>
      <c r="B332" s="51"/>
      <c r="C332" s="40" t="s">
        <v>15</v>
      </c>
      <c r="D332" s="25"/>
      <c r="E332" s="25"/>
      <c r="F332" s="25"/>
      <c r="G332" s="25"/>
      <c r="H332" s="25"/>
      <c r="I332" s="26"/>
      <c r="J332" s="27"/>
      <c r="K332" s="27"/>
    </row>
    <row r="333" spans="1:11" s="22" customFormat="1" ht="15" customHeight="1">
      <c r="A333" s="53"/>
      <c r="B333" s="51"/>
      <c r="C333" s="40" t="s">
        <v>16</v>
      </c>
      <c r="D333" s="24"/>
      <c r="E333" s="21"/>
      <c r="F333" s="21"/>
      <c r="G333" s="25"/>
      <c r="H333" s="25"/>
      <c r="I333" s="26"/>
      <c r="J333" s="27"/>
      <c r="K333" s="27"/>
    </row>
    <row r="334" spans="1:11" s="22" customFormat="1" ht="15" customHeight="1">
      <c r="A334" s="53"/>
      <c r="B334" s="51"/>
      <c r="C334" s="40" t="s">
        <v>17</v>
      </c>
      <c r="D334" s="24"/>
      <c r="E334" s="28" t="s">
        <v>12</v>
      </c>
      <c r="F334" s="28" t="s">
        <v>12</v>
      </c>
      <c r="G334" s="28" t="s">
        <v>12</v>
      </c>
      <c r="H334" s="25"/>
      <c r="I334" s="26"/>
      <c r="J334" s="29" t="s">
        <v>12</v>
      </c>
      <c r="K334" s="29" t="s">
        <v>12</v>
      </c>
    </row>
    <row r="335" spans="1:11" s="22" customFormat="1" ht="15" customHeight="1">
      <c r="A335" s="54"/>
      <c r="B335" s="51"/>
      <c r="C335" s="40" t="s">
        <v>18</v>
      </c>
      <c r="D335" s="24"/>
      <c r="E335" s="28" t="s">
        <v>12</v>
      </c>
      <c r="F335" s="28" t="s">
        <v>12</v>
      </c>
      <c r="G335" s="28" t="s">
        <v>12</v>
      </c>
      <c r="H335" s="25"/>
      <c r="I335" s="25"/>
      <c r="J335" s="29" t="s">
        <v>12</v>
      </c>
      <c r="K335" s="29" t="s">
        <v>12</v>
      </c>
    </row>
    <row r="336" spans="1:11" ht="15" customHeight="1">
      <c r="A336" s="55" t="s">
        <v>109</v>
      </c>
      <c r="B336" s="51"/>
      <c r="C336" s="39" t="s">
        <v>11</v>
      </c>
      <c r="D336" s="24">
        <f>D337</f>
        <v>100</v>
      </c>
      <c r="E336" s="28" t="s">
        <v>12</v>
      </c>
      <c r="F336" s="28" t="s">
        <v>12</v>
      </c>
      <c r="G336" s="28" t="s">
        <v>12</v>
      </c>
      <c r="H336" s="24">
        <f>H337</f>
        <v>38.2196</v>
      </c>
      <c r="I336" s="30">
        <f>H336/D336</f>
        <v>0.38219599999999998</v>
      </c>
      <c r="J336" s="28" t="s">
        <v>12</v>
      </c>
      <c r="K336" s="28" t="s">
        <v>12</v>
      </c>
    </row>
    <row r="337" spans="1:11">
      <c r="A337" s="55"/>
      <c r="B337" s="51"/>
      <c r="C337" s="40" t="s">
        <v>13</v>
      </c>
      <c r="D337" s="4">
        <v>100</v>
      </c>
      <c r="E337" s="25">
        <v>90.8</v>
      </c>
      <c r="F337" s="25">
        <v>90.8</v>
      </c>
      <c r="G337" s="25">
        <v>43.319000000000003</v>
      </c>
      <c r="H337" s="25">
        <v>38.2196</v>
      </c>
      <c r="I337" s="26">
        <f>H337/D337</f>
        <v>0.38219599999999998</v>
      </c>
      <c r="J337" s="26">
        <f>G337/E337</f>
        <v>0.47708149779735687</v>
      </c>
      <c r="K337" s="26">
        <f>G337/F337</f>
        <v>0.47708149779735687</v>
      </c>
    </row>
    <row r="338" spans="1:11" ht="15" customHeight="1">
      <c r="A338" s="55"/>
      <c r="B338" s="51"/>
      <c r="C338" s="40" t="s">
        <v>14</v>
      </c>
      <c r="D338" s="25"/>
      <c r="E338" s="25"/>
      <c r="F338" s="25"/>
      <c r="G338" s="25"/>
      <c r="H338" s="25"/>
      <c r="I338" s="26"/>
      <c r="J338" s="27"/>
      <c r="K338" s="27"/>
    </row>
    <row r="339" spans="1:11">
      <c r="A339" s="55"/>
      <c r="B339" s="51"/>
      <c r="C339" s="40" t="s">
        <v>15</v>
      </c>
      <c r="D339" s="25"/>
      <c r="E339" s="25"/>
      <c r="F339" s="25"/>
      <c r="G339" s="25"/>
      <c r="H339" s="25"/>
      <c r="I339" s="26"/>
      <c r="J339" s="27"/>
      <c r="K339" s="27"/>
    </row>
    <row r="340" spans="1:11" ht="15" customHeight="1">
      <c r="A340" s="55"/>
      <c r="B340" s="51"/>
      <c r="C340" s="40" t="s">
        <v>16</v>
      </c>
      <c r="D340" s="25"/>
      <c r="E340" s="25"/>
      <c r="F340" s="25"/>
      <c r="G340" s="25"/>
      <c r="H340" s="24"/>
      <c r="I340" s="26"/>
      <c r="J340" s="27"/>
      <c r="K340" s="27"/>
    </row>
    <row r="341" spans="1:11">
      <c r="A341" s="55"/>
      <c r="B341" s="51"/>
      <c r="C341" s="40" t="s">
        <v>17</v>
      </c>
      <c r="D341" s="25"/>
      <c r="E341" s="28" t="s">
        <v>12</v>
      </c>
      <c r="F341" s="28" t="s">
        <v>12</v>
      </c>
      <c r="G341" s="28" t="s">
        <v>12</v>
      </c>
      <c r="H341" s="24"/>
      <c r="I341" s="26"/>
      <c r="J341" s="29" t="s">
        <v>12</v>
      </c>
      <c r="K341" s="29" t="s">
        <v>12</v>
      </c>
    </row>
    <row r="342" spans="1:11">
      <c r="A342" s="55"/>
      <c r="B342" s="51"/>
      <c r="C342" s="40" t="s">
        <v>18</v>
      </c>
      <c r="D342" s="25"/>
      <c r="E342" s="28" t="s">
        <v>12</v>
      </c>
      <c r="F342" s="28" t="s">
        <v>12</v>
      </c>
      <c r="G342" s="28" t="s">
        <v>12</v>
      </c>
      <c r="H342" s="24"/>
      <c r="I342" s="24"/>
      <c r="J342" s="29" t="s">
        <v>12</v>
      </c>
      <c r="K342" s="29" t="s">
        <v>12</v>
      </c>
    </row>
    <row r="343" spans="1:11" ht="21" customHeight="1">
      <c r="A343" s="55" t="s">
        <v>110</v>
      </c>
      <c r="B343" s="51"/>
      <c r="C343" s="39" t="s">
        <v>11</v>
      </c>
      <c r="D343" s="24">
        <f>D344</f>
        <v>115000</v>
      </c>
      <c r="E343" s="28" t="s">
        <v>12</v>
      </c>
      <c r="F343" s="28" t="s">
        <v>12</v>
      </c>
      <c r="G343" s="28" t="s">
        <v>12</v>
      </c>
      <c r="H343" s="24">
        <f>H344</f>
        <v>6644.8338000000003</v>
      </c>
      <c r="I343" s="30">
        <f>H343/D343</f>
        <v>5.7781163478260872E-2</v>
      </c>
      <c r="J343" s="28" t="s">
        <v>12</v>
      </c>
      <c r="K343" s="28" t="s">
        <v>12</v>
      </c>
    </row>
    <row r="344" spans="1:11">
      <c r="A344" s="55"/>
      <c r="B344" s="51"/>
      <c r="C344" s="40" t="s">
        <v>13</v>
      </c>
      <c r="D344" s="4">
        <v>115000</v>
      </c>
      <c r="E344" s="25">
        <v>115000</v>
      </c>
      <c r="F344" s="25">
        <v>115000</v>
      </c>
      <c r="G344" s="25">
        <v>0</v>
      </c>
      <c r="H344" s="25">
        <v>6644.8338000000003</v>
      </c>
      <c r="I344" s="26">
        <f>H344/D344</f>
        <v>5.7781163478260872E-2</v>
      </c>
      <c r="J344" s="26">
        <f>G344/E344</f>
        <v>0</v>
      </c>
      <c r="K344" s="26">
        <f>G344/F344</f>
        <v>0</v>
      </c>
    </row>
    <row r="345" spans="1:11" ht="15" customHeight="1">
      <c r="A345" s="55"/>
      <c r="B345" s="51"/>
      <c r="C345" s="40" t="s">
        <v>14</v>
      </c>
      <c r="D345" s="25"/>
      <c r="E345" s="25"/>
      <c r="F345" s="25"/>
      <c r="G345" s="25"/>
      <c r="H345" s="24"/>
      <c r="I345" s="26"/>
      <c r="J345" s="27"/>
      <c r="K345" s="27"/>
    </row>
    <row r="346" spans="1:11">
      <c r="A346" s="55"/>
      <c r="B346" s="51"/>
      <c r="C346" s="40" t="s">
        <v>15</v>
      </c>
      <c r="D346" s="25"/>
      <c r="E346" s="25"/>
      <c r="F346" s="25"/>
      <c r="G346" s="25"/>
      <c r="H346" s="24"/>
      <c r="I346" s="26"/>
      <c r="J346" s="27"/>
      <c r="K346" s="27"/>
    </row>
    <row r="347" spans="1:11" ht="15" customHeight="1">
      <c r="A347" s="55"/>
      <c r="B347" s="51"/>
      <c r="C347" s="40" t="s">
        <v>16</v>
      </c>
      <c r="D347" s="25"/>
      <c r="E347" s="25"/>
      <c r="F347" s="25"/>
      <c r="G347" s="25"/>
      <c r="H347" s="24"/>
      <c r="I347" s="26"/>
      <c r="J347" s="27"/>
      <c r="K347" s="27"/>
    </row>
    <row r="348" spans="1:11">
      <c r="A348" s="55"/>
      <c r="B348" s="51"/>
      <c r="C348" s="40" t="s">
        <v>17</v>
      </c>
      <c r="D348" s="25"/>
      <c r="E348" s="28" t="s">
        <v>12</v>
      </c>
      <c r="F348" s="28" t="s">
        <v>12</v>
      </c>
      <c r="G348" s="28" t="s">
        <v>12</v>
      </c>
      <c r="H348" s="24"/>
      <c r="I348" s="26"/>
      <c r="J348" s="29" t="s">
        <v>12</v>
      </c>
      <c r="K348" s="29" t="s">
        <v>12</v>
      </c>
    </row>
    <row r="349" spans="1:11" ht="24" customHeight="1">
      <c r="A349" s="55"/>
      <c r="B349" s="51"/>
      <c r="C349" s="40" t="s">
        <v>18</v>
      </c>
      <c r="D349" s="25"/>
      <c r="E349" s="28" t="s">
        <v>12</v>
      </c>
      <c r="F349" s="28" t="s">
        <v>12</v>
      </c>
      <c r="G349" s="28" t="s">
        <v>12</v>
      </c>
      <c r="H349" s="24"/>
      <c r="I349" s="24"/>
      <c r="J349" s="29" t="s">
        <v>12</v>
      </c>
      <c r="K349" s="29" t="s">
        <v>12</v>
      </c>
    </row>
    <row r="350" spans="1:11" ht="15" customHeight="1">
      <c r="A350" s="49" t="s">
        <v>58</v>
      </c>
      <c r="B350" s="51" t="s">
        <v>35</v>
      </c>
      <c r="C350" s="39" t="s">
        <v>11</v>
      </c>
      <c r="D350" s="24">
        <f>D351+D353</f>
        <v>4194397.4000000004</v>
      </c>
      <c r="E350" s="28" t="s">
        <v>12</v>
      </c>
      <c r="F350" s="28" t="s">
        <v>12</v>
      </c>
      <c r="G350" s="28" t="s">
        <v>12</v>
      </c>
      <c r="H350" s="24">
        <f>H351+H353</f>
        <v>1677251.1046799999</v>
      </c>
      <c r="I350" s="30">
        <f>H350/D350</f>
        <v>0.39987892055244928</v>
      </c>
      <c r="J350" s="28" t="s">
        <v>12</v>
      </c>
      <c r="K350" s="28" t="s">
        <v>12</v>
      </c>
    </row>
    <row r="351" spans="1:11">
      <c r="A351" s="49"/>
      <c r="B351" s="51"/>
      <c r="C351" s="40" t="s">
        <v>13</v>
      </c>
      <c r="D351" s="25">
        <f>D365+D372+D379+D358</f>
        <v>4194397.4000000004</v>
      </c>
      <c r="E351" s="25">
        <f t="shared" ref="E351" si="50">E365+E372+E379+E358</f>
        <v>4224406.6000000006</v>
      </c>
      <c r="F351" s="25">
        <f>F365+F372+F379+F358</f>
        <v>4224406.6000000006</v>
      </c>
      <c r="G351" s="25">
        <f>G365+G372+G379+G358</f>
        <v>1577558.5442599999</v>
      </c>
      <c r="H351" s="25">
        <f t="shared" ref="H351" si="51">H365+H372+H379+H358</f>
        <v>1677251.1046799999</v>
      </c>
      <c r="I351" s="26">
        <f>H351/D351</f>
        <v>0.39987892055244928</v>
      </c>
      <c r="J351" s="26">
        <f>G351/E351</f>
        <v>0.37343908710397328</v>
      </c>
      <c r="K351" s="26">
        <f>G351/F351</f>
        <v>0.37343908710397328</v>
      </c>
    </row>
    <row r="352" spans="1:11" ht="15" customHeight="1">
      <c r="A352" s="49"/>
      <c r="B352" s="51"/>
      <c r="C352" s="40" t="s">
        <v>14</v>
      </c>
      <c r="D352" s="25"/>
      <c r="E352" s="25"/>
      <c r="F352" s="21"/>
      <c r="G352" s="25"/>
      <c r="H352" s="24"/>
      <c r="I352" s="26"/>
      <c r="J352" s="27"/>
      <c r="K352" s="27"/>
    </row>
    <row r="353" spans="1:11">
      <c r="A353" s="49"/>
      <c r="B353" s="51"/>
      <c r="C353" s="40" t="s">
        <v>15</v>
      </c>
      <c r="D353" s="25"/>
      <c r="E353" s="25"/>
      <c r="F353" s="25"/>
      <c r="G353" s="25"/>
      <c r="H353" s="25"/>
      <c r="I353" s="26"/>
      <c r="J353" s="26"/>
      <c r="K353" s="28" t="s">
        <v>12</v>
      </c>
    </row>
    <row r="354" spans="1:11" ht="15" customHeight="1">
      <c r="A354" s="49"/>
      <c r="B354" s="51"/>
      <c r="C354" s="40" t="s">
        <v>16</v>
      </c>
      <c r="D354" s="25"/>
      <c r="E354" s="16"/>
      <c r="F354" s="16"/>
      <c r="G354" s="25"/>
      <c r="H354" s="24"/>
      <c r="I354" s="26"/>
      <c r="J354" s="27"/>
      <c r="K354" s="27"/>
    </row>
    <row r="355" spans="1:11">
      <c r="A355" s="49"/>
      <c r="B355" s="51"/>
      <c r="C355" s="40" t="s">
        <v>17</v>
      </c>
      <c r="D355" s="25"/>
      <c r="E355" s="28" t="s">
        <v>12</v>
      </c>
      <c r="F355" s="28" t="s">
        <v>12</v>
      </c>
      <c r="G355" s="28" t="s">
        <v>12</v>
      </c>
      <c r="H355" s="24"/>
      <c r="I355" s="26"/>
      <c r="J355" s="29" t="s">
        <v>12</v>
      </c>
      <c r="K355" s="29" t="s">
        <v>12</v>
      </c>
    </row>
    <row r="356" spans="1:11" ht="25.5" customHeight="1">
      <c r="A356" s="49"/>
      <c r="B356" s="51"/>
      <c r="C356" s="40" t="s">
        <v>18</v>
      </c>
      <c r="D356" s="25"/>
      <c r="E356" s="28" t="s">
        <v>12</v>
      </c>
      <c r="F356" s="28" t="s">
        <v>12</v>
      </c>
      <c r="G356" s="28" t="s">
        <v>12</v>
      </c>
      <c r="H356" s="24"/>
      <c r="I356" s="24"/>
      <c r="J356" s="29" t="s">
        <v>12</v>
      </c>
      <c r="K356" s="29" t="s">
        <v>12</v>
      </c>
    </row>
    <row r="357" spans="1:11" s="1" customFormat="1" ht="15" customHeight="1">
      <c r="A357" s="49" t="s">
        <v>111</v>
      </c>
      <c r="B357" s="51"/>
      <c r="C357" s="39" t="s">
        <v>11</v>
      </c>
      <c r="D357" s="24">
        <f>D358+D360</f>
        <v>70148.899999999994</v>
      </c>
      <c r="E357" s="28" t="s">
        <v>12</v>
      </c>
      <c r="F357" s="28" t="s">
        <v>12</v>
      </c>
      <c r="G357" s="28" t="s">
        <v>12</v>
      </c>
      <c r="H357" s="24">
        <f t="shared" ref="H357" si="52">H358+H360</f>
        <v>7094.1566999999995</v>
      </c>
      <c r="I357" s="30">
        <f>H357/D357</f>
        <v>0.10112997780435616</v>
      </c>
      <c r="J357" s="28" t="s">
        <v>12</v>
      </c>
      <c r="K357" s="28" t="s">
        <v>12</v>
      </c>
    </row>
    <row r="358" spans="1:11" s="1" customFormat="1">
      <c r="A358" s="49"/>
      <c r="B358" s="51"/>
      <c r="C358" s="40" t="s">
        <v>13</v>
      </c>
      <c r="D358" s="25">
        <v>70148.899999999994</v>
      </c>
      <c r="E358" s="25">
        <v>61148.9</v>
      </c>
      <c r="F358" s="25">
        <v>61148.9</v>
      </c>
      <c r="G358" s="25">
        <v>7104.1142</v>
      </c>
      <c r="H358" s="25">
        <v>7094.1566999999995</v>
      </c>
      <c r="I358" s="26">
        <f>H358/D358</f>
        <v>0.10112997780435616</v>
      </c>
      <c r="J358" s="26">
        <f>G358/E358</f>
        <v>0.116177301635843</v>
      </c>
      <c r="K358" s="26">
        <f>G358/F358</f>
        <v>0.116177301635843</v>
      </c>
    </row>
    <row r="359" spans="1:11" s="1" customFormat="1" ht="24">
      <c r="A359" s="49"/>
      <c r="B359" s="51"/>
      <c r="C359" s="40" t="s">
        <v>14</v>
      </c>
      <c r="D359" s="25"/>
      <c r="E359" s="25"/>
      <c r="F359" s="25"/>
      <c r="G359" s="25"/>
      <c r="H359" s="25"/>
      <c r="I359" s="25"/>
      <c r="J359" s="25"/>
      <c r="K359" s="25"/>
    </row>
    <row r="360" spans="1:11" s="1" customFormat="1">
      <c r="A360" s="49"/>
      <c r="B360" s="51"/>
      <c r="C360" s="40" t="s">
        <v>15</v>
      </c>
      <c r="D360" s="4"/>
      <c r="E360" s="4"/>
      <c r="F360" s="4"/>
      <c r="G360" s="4"/>
      <c r="H360" s="4"/>
      <c r="I360" s="26"/>
      <c r="J360" s="26"/>
      <c r="K360" s="28" t="s">
        <v>12</v>
      </c>
    </row>
    <row r="361" spans="1:11" s="1" customFormat="1" ht="36">
      <c r="A361" s="49"/>
      <c r="B361" s="51"/>
      <c r="C361" s="40" t="s">
        <v>16</v>
      </c>
      <c r="D361" s="25"/>
      <c r="E361" s="25"/>
      <c r="F361" s="25"/>
      <c r="G361" s="25"/>
      <c r="H361" s="25"/>
      <c r="I361" s="25"/>
      <c r="J361" s="25"/>
      <c r="K361" s="25"/>
    </row>
    <row r="362" spans="1:11" s="1" customFormat="1">
      <c r="A362" s="49"/>
      <c r="B362" s="51"/>
      <c r="C362" s="40" t="s">
        <v>17</v>
      </c>
      <c r="D362" s="25"/>
      <c r="E362" s="28" t="s">
        <v>12</v>
      </c>
      <c r="F362" s="28" t="s">
        <v>12</v>
      </c>
      <c r="G362" s="28" t="s">
        <v>12</v>
      </c>
      <c r="H362" s="24"/>
      <c r="I362" s="24"/>
      <c r="J362" s="29" t="s">
        <v>12</v>
      </c>
      <c r="K362" s="29" t="s">
        <v>12</v>
      </c>
    </row>
    <row r="363" spans="1:11" s="1" customFormat="1">
      <c r="A363" s="49"/>
      <c r="B363" s="51"/>
      <c r="C363" s="40" t="s">
        <v>18</v>
      </c>
      <c r="D363" s="25"/>
      <c r="E363" s="28" t="s">
        <v>12</v>
      </c>
      <c r="F363" s="28" t="s">
        <v>12</v>
      </c>
      <c r="G363" s="28" t="s">
        <v>12</v>
      </c>
      <c r="H363" s="24"/>
      <c r="I363" s="24"/>
      <c r="J363" s="29" t="s">
        <v>12</v>
      </c>
      <c r="K363" s="29" t="s">
        <v>12</v>
      </c>
    </row>
    <row r="364" spans="1:11" s="1" customFormat="1" ht="15" customHeight="1">
      <c r="A364" s="49" t="s">
        <v>112</v>
      </c>
      <c r="B364" s="51"/>
      <c r="C364" s="39" t="s">
        <v>11</v>
      </c>
      <c r="D364" s="24">
        <f>D365</f>
        <v>3949967.4</v>
      </c>
      <c r="E364" s="28" t="s">
        <v>12</v>
      </c>
      <c r="F364" s="28" t="s">
        <v>12</v>
      </c>
      <c r="G364" s="28" t="s">
        <v>12</v>
      </c>
      <c r="H364" s="24">
        <f t="shared" ref="H364" si="53">H365</f>
        <v>1608864.4847899999</v>
      </c>
      <c r="I364" s="30">
        <f>H364/D364</f>
        <v>0.40731082610707114</v>
      </c>
      <c r="J364" s="28" t="s">
        <v>12</v>
      </c>
      <c r="K364" s="28" t="s">
        <v>12</v>
      </c>
    </row>
    <row r="365" spans="1:11" s="1" customFormat="1">
      <c r="A365" s="49"/>
      <c r="B365" s="51"/>
      <c r="C365" s="40" t="s">
        <v>13</v>
      </c>
      <c r="D365" s="25">
        <v>3949967.4</v>
      </c>
      <c r="E365" s="25">
        <v>3998783.7</v>
      </c>
      <c r="F365" s="25">
        <v>3998783.7</v>
      </c>
      <c r="G365" s="25">
        <v>1514728.1600899999</v>
      </c>
      <c r="H365" s="25">
        <v>1608864.4847899999</v>
      </c>
      <c r="I365" s="26">
        <f>H365/D365</f>
        <v>0.40731082610707114</v>
      </c>
      <c r="J365" s="26">
        <f>G365/E365</f>
        <v>0.37879722278801925</v>
      </c>
      <c r="K365" s="26">
        <f>G365/F365</f>
        <v>0.37879722278801925</v>
      </c>
    </row>
    <row r="366" spans="1:11" s="1" customFormat="1" ht="24">
      <c r="A366" s="49"/>
      <c r="B366" s="51"/>
      <c r="C366" s="40" t="s">
        <v>14</v>
      </c>
      <c r="D366" s="25"/>
      <c r="E366" s="25"/>
      <c r="F366" s="25"/>
      <c r="G366" s="25"/>
      <c r="H366" s="25"/>
      <c r="I366" s="25"/>
      <c r="J366" s="25"/>
      <c r="K366" s="25"/>
    </row>
    <row r="367" spans="1:11" s="1" customFormat="1">
      <c r="A367" s="49"/>
      <c r="B367" s="51"/>
      <c r="C367" s="40" t="s">
        <v>15</v>
      </c>
      <c r="D367" s="25"/>
      <c r="E367" s="25"/>
      <c r="F367" s="25"/>
      <c r="G367" s="25"/>
      <c r="H367" s="25"/>
      <c r="I367" s="25"/>
      <c r="J367" s="25"/>
      <c r="K367" s="25"/>
    </row>
    <row r="368" spans="1:11" s="1" customFormat="1" ht="36">
      <c r="A368" s="49"/>
      <c r="B368" s="51"/>
      <c r="C368" s="40" t="s">
        <v>16</v>
      </c>
      <c r="D368" s="25"/>
      <c r="E368" s="25"/>
      <c r="F368" s="25"/>
      <c r="G368" s="25"/>
      <c r="H368" s="25"/>
      <c r="I368" s="25"/>
      <c r="J368" s="25"/>
      <c r="K368" s="25"/>
    </row>
    <row r="369" spans="1:12" s="1" customFormat="1">
      <c r="A369" s="49"/>
      <c r="B369" s="51"/>
      <c r="C369" s="40" t="s">
        <v>17</v>
      </c>
      <c r="D369" s="25"/>
      <c r="E369" s="28" t="s">
        <v>12</v>
      </c>
      <c r="F369" s="28" t="s">
        <v>12</v>
      </c>
      <c r="G369" s="28" t="s">
        <v>12</v>
      </c>
      <c r="H369" s="24"/>
      <c r="I369" s="24"/>
      <c r="J369" s="29" t="s">
        <v>12</v>
      </c>
      <c r="K369" s="29" t="s">
        <v>12</v>
      </c>
    </row>
    <row r="370" spans="1:12" s="1" customFormat="1">
      <c r="A370" s="49"/>
      <c r="B370" s="51"/>
      <c r="C370" s="40" t="s">
        <v>18</v>
      </c>
      <c r="D370" s="25"/>
      <c r="E370" s="28" t="s">
        <v>12</v>
      </c>
      <c r="F370" s="28" t="s">
        <v>12</v>
      </c>
      <c r="G370" s="28" t="s">
        <v>12</v>
      </c>
      <c r="H370" s="24"/>
      <c r="I370" s="24"/>
      <c r="J370" s="29" t="s">
        <v>12</v>
      </c>
      <c r="K370" s="29" t="s">
        <v>12</v>
      </c>
    </row>
    <row r="371" spans="1:12" s="1" customFormat="1" ht="15" customHeight="1">
      <c r="A371" s="49" t="s">
        <v>113</v>
      </c>
      <c r="B371" s="51"/>
      <c r="C371" s="39" t="s">
        <v>11</v>
      </c>
      <c r="D371" s="24">
        <f>D372</f>
        <v>130301.7</v>
      </c>
      <c r="E371" s="28" t="s">
        <v>12</v>
      </c>
      <c r="F371" s="28" t="s">
        <v>12</v>
      </c>
      <c r="G371" s="28" t="s">
        <v>12</v>
      </c>
      <c r="H371" s="24">
        <f t="shared" ref="H371" si="54">H372</f>
        <v>55330.334510000001</v>
      </c>
      <c r="I371" s="30">
        <f>H371/D371</f>
        <v>0.42463248376652035</v>
      </c>
      <c r="J371" s="28" t="s">
        <v>12</v>
      </c>
      <c r="K371" s="28" t="s">
        <v>12</v>
      </c>
    </row>
    <row r="372" spans="1:12" s="1" customFormat="1">
      <c r="A372" s="49"/>
      <c r="B372" s="51"/>
      <c r="C372" s="40" t="s">
        <v>13</v>
      </c>
      <c r="D372" s="25">
        <v>130301.7</v>
      </c>
      <c r="E372" s="25">
        <v>120494.6</v>
      </c>
      <c r="F372" s="25">
        <v>120494.6</v>
      </c>
      <c r="G372" s="25">
        <v>49764.136749999998</v>
      </c>
      <c r="H372" s="25">
        <v>55330.334510000001</v>
      </c>
      <c r="I372" s="26">
        <f>H372/D372</f>
        <v>0.42463248376652035</v>
      </c>
      <c r="J372" s="26">
        <f>G372/E372</f>
        <v>0.41299889580113958</v>
      </c>
      <c r="K372" s="26">
        <f>G372/F372</f>
        <v>0.41299889580113958</v>
      </c>
    </row>
    <row r="373" spans="1:12" s="1" customFormat="1" ht="24">
      <c r="A373" s="49"/>
      <c r="B373" s="51"/>
      <c r="C373" s="40" t="s">
        <v>14</v>
      </c>
      <c r="D373" s="25"/>
      <c r="E373" s="25"/>
      <c r="F373" s="25"/>
      <c r="G373" s="25"/>
      <c r="H373" s="25"/>
      <c r="I373" s="25"/>
      <c r="J373" s="25"/>
      <c r="K373" s="25"/>
    </row>
    <row r="374" spans="1:12" s="1" customFormat="1">
      <c r="A374" s="49"/>
      <c r="B374" s="51"/>
      <c r="C374" s="40" t="s">
        <v>15</v>
      </c>
      <c r="D374" s="25"/>
      <c r="E374" s="25"/>
      <c r="F374" s="25"/>
      <c r="G374" s="25"/>
      <c r="H374" s="25"/>
      <c r="I374" s="25"/>
      <c r="J374" s="25"/>
      <c r="K374" s="25"/>
    </row>
    <row r="375" spans="1:12" s="1" customFormat="1" ht="36">
      <c r="A375" s="49"/>
      <c r="B375" s="51"/>
      <c r="C375" s="40" t="s">
        <v>16</v>
      </c>
      <c r="D375" s="25"/>
      <c r="E375" s="25"/>
      <c r="F375" s="25"/>
      <c r="G375" s="25"/>
      <c r="H375" s="25"/>
      <c r="I375" s="25"/>
      <c r="J375" s="25"/>
      <c r="K375" s="25"/>
    </row>
    <row r="376" spans="1:12" s="1" customFormat="1">
      <c r="A376" s="49"/>
      <c r="B376" s="51"/>
      <c r="C376" s="40" t="s">
        <v>17</v>
      </c>
      <c r="D376" s="25"/>
      <c r="E376" s="28" t="s">
        <v>12</v>
      </c>
      <c r="F376" s="28" t="s">
        <v>12</v>
      </c>
      <c r="G376" s="28" t="s">
        <v>12</v>
      </c>
      <c r="H376" s="24"/>
      <c r="I376" s="24"/>
      <c r="J376" s="29" t="s">
        <v>12</v>
      </c>
      <c r="K376" s="29" t="s">
        <v>12</v>
      </c>
    </row>
    <row r="377" spans="1:12" s="1" customFormat="1">
      <c r="A377" s="49"/>
      <c r="B377" s="51"/>
      <c r="C377" s="40" t="s">
        <v>18</v>
      </c>
      <c r="D377" s="25"/>
      <c r="E377" s="28" t="s">
        <v>12</v>
      </c>
      <c r="F377" s="28" t="s">
        <v>12</v>
      </c>
      <c r="G377" s="28" t="s">
        <v>12</v>
      </c>
      <c r="H377" s="24"/>
      <c r="I377" s="24"/>
      <c r="J377" s="29" t="s">
        <v>12</v>
      </c>
      <c r="K377" s="29" t="s">
        <v>12</v>
      </c>
    </row>
    <row r="378" spans="1:12" s="1" customFormat="1" ht="15" customHeight="1">
      <c r="A378" s="49" t="s">
        <v>90</v>
      </c>
      <c r="B378" s="51"/>
      <c r="C378" s="39" t="s">
        <v>11</v>
      </c>
      <c r="D378" s="24">
        <f>D379</f>
        <v>43979.4</v>
      </c>
      <c r="E378" s="28" t="s">
        <v>12</v>
      </c>
      <c r="F378" s="28" t="s">
        <v>12</v>
      </c>
      <c r="G378" s="28" t="s">
        <v>12</v>
      </c>
      <c r="H378" s="24">
        <f t="shared" ref="H378" si="55">H379</f>
        <v>5962.1286799999998</v>
      </c>
      <c r="I378" s="30">
        <f>H378/D378</f>
        <v>0.13556639426640654</v>
      </c>
      <c r="J378" s="28" t="s">
        <v>12</v>
      </c>
      <c r="K378" s="28" t="s">
        <v>12</v>
      </c>
    </row>
    <row r="379" spans="1:12" s="1" customFormat="1">
      <c r="A379" s="49"/>
      <c r="B379" s="51"/>
      <c r="C379" s="40" t="s">
        <v>13</v>
      </c>
      <c r="D379" s="25">
        <v>43979.4</v>
      </c>
      <c r="E379" s="25">
        <v>43979.4</v>
      </c>
      <c r="F379" s="25">
        <v>43979.4</v>
      </c>
      <c r="G379" s="25">
        <v>5962.1332199999997</v>
      </c>
      <c r="H379" s="25">
        <v>5962.1286799999998</v>
      </c>
      <c r="I379" s="26">
        <f>H379/D379</f>
        <v>0.13556639426640654</v>
      </c>
      <c r="J379" s="26">
        <f>G379/E379</f>
        <v>0.13556649749655519</v>
      </c>
      <c r="K379" s="26">
        <f>G379/F379</f>
        <v>0.13556649749655519</v>
      </c>
      <c r="L379" s="12"/>
    </row>
    <row r="380" spans="1:12" s="1" customFormat="1" ht="24">
      <c r="A380" s="49"/>
      <c r="B380" s="51"/>
      <c r="C380" s="40" t="s">
        <v>14</v>
      </c>
      <c r="D380" s="25"/>
      <c r="E380" s="25"/>
      <c r="F380" s="25"/>
      <c r="G380" s="25"/>
      <c r="H380" s="25"/>
      <c r="I380" s="25"/>
      <c r="J380" s="25"/>
      <c r="K380" s="25"/>
      <c r="L380" s="12"/>
    </row>
    <row r="381" spans="1:12" s="1" customFormat="1">
      <c r="A381" s="49"/>
      <c r="B381" s="51"/>
      <c r="C381" s="40" t="s">
        <v>15</v>
      </c>
      <c r="D381" s="25"/>
      <c r="E381" s="25"/>
      <c r="F381" s="25"/>
      <c r="G381" s="25"/>
      <c r="H381" s="25"/>
      <c r="I381" s="25"/>
      <c r="J381" s="25"/>
      <c r="K381" s="25"/>
      <c r="L381" s="12"/>
    </row>
    <row r="382" spans="1:12" s="1" customFormat="1" ht="36">
      <c r="A382" s="49"/>
      <c r="B382" s="51"/>
      <c r="C382" s="40" t="s">
        <v>16</v>
      </c>
      <c r="D382" s="25"/>
      <c r="E382" s="25"/>
      <c r="F382" s="25"/>
      <c r="G382" s="25"/>
      <c r="H382" s="25"/>
      <c r="I382" s="25"/>
      <c r="J382" s="25"/>
      <c r="K382" s="25"/>
      <c r="L382" s="12"/>
    </row>
    <row r="383" spans="1:12" s="1" customFormat="1">
      <c r="A383" s="49"/>
      <c r="B383" s="51"/>
      <c r="C383" s="40" t="s">
        <v>17</v>
      </c>
      <c r="D383" s="25"/>
      <c r="E383" s="28" t="s">
        <v>12</v>
      </c>
      <c r="F383" s="28" t="s">
        <v>12</v>
      </c>
      <c r="G383" s="28" t="s">
        <v>12</v>
      </c>
      <c r="H383" s="24"/>
      <c r="I383" s="24"/>
      <c r="J383" s="29" t="s">
        <v>12</v>
      </c>
      <c r="K383" s="29" t="s">
        <v>12</v>
      </c>
    </row>
    <row r="384" spans="1:12" s="1" customFormat="1">
      <c r="A384" s="49"/>
      <c r="B384" s="51"/>
      <c r="C384" s="40" t="s">
        <v>18</v>
      </c>
      <c r="D384" s="25"/>
      <c r="E384" s="28" t="s">
        <v>12</v>
      </c>
      <c r="F384" s="28" t="s">
        <v>12</v>
      </c>
      <c r="G384" s="28" t="s">
        <v>12</v>
      </c>
      <c r="H384" s="24"/>
      <c r="I384" s="24"/>
      <c r="J384" s="29" t="s">
        <v>12</v>
      </c>
      <c r="K384" s="29" t="s">
        <v>12</v>
      </c>
    </row>
    <row r="385" spans="1:12" ht="15" customHeight="1">
      <c r="A385" s="49" t="s">
        <v>57</v>
      </c>
      <c r="B385" s="49" t="s">
        <v>35</v>
      </c>
      <c r="C385" s="39" t="s">
        <v>11</v>
      </c>
      <c r="D385" s="24">
        <f>D386</f>
        <v>303400.8</v>
      </c>
      <c r="E385" s="28" t="s">
        <v>12</v>
      </c>
      <c r="F385" s="28" t="s">
        <v>12</v>
      </c>
      <c r="G385" s="28" t="s">
        <v>12</v>
      </c>
      <c r="H385" s="24">
        <f>H386</f>
        <v>103874.10131</v>
      </c>
      <c r="I385" s="30">
        <f>H385/D385</f>
        <v>0.34236594402519704</v>
      </c>
      <c r="J385" s="28" t="s">
        <v>12</v>
      </c>
      <c r="K385" s="28" t="s">
        <v>12</v>
      </c>
    </row>
    <row r="386" spans="1:12">
      <c r="A386" s="49"/>
      <c r="B386" s="49"/>
      <c r="C386" s="40" t="s">
        <v>13</v>
      </c>
      <c r="D386" s="25">
        <v>303400.8</v>
      </c>
      <c r="E386" s="25">
        <v>303400.8</v>
      </c>
      <c r="F386" s="25">
        <v>300650.34999999998</v>
      </c>
      <c r="G386" s="69">
        <v>101721.30374</v>
      </c>
      <c r="H386" s="21">
        <v>103874.10131</v>
      </c>
      <c r="I386" s="26">
        <f>H386/D386</f>
        <v>0.34236594402519704</v>
      </c>
      <c r="J386" s="26">
        <f t="shared" ref="J386:K386" si="56">I386/E386</f>
        <v>1.1284279541293136E-6</v>
      </c>
      <c r="K386" s="26">
        <f t="shared" si="56"/>
        <v>3.7532900065784511E-12</v>
      </c>
    </row>
    <row r="387" spans="1:12" ht="15" customHeight="1">
      <c r="A387" s="49"/>
      <c r="B387" s="49"/>
      <c r="C387" s="40" t="s">
        <v>14</v>
      </c>
      <c r="D387" s="25"/>
      <c r="E387" s="25"/>
      <c r="F387" s="25"/>
      <c r="G387" s="21"/>
      <c r="H387" s="24"/>
      <c r="I387" s="26"/>
      <c r="J387" s="27"/>
      <c r="K387" s="27"/>
    </row>
    <row r="388" spans="1:12">
      <c r="A388" s="49"/>
      <c r="B388" s="49"/>
      <c r="C388" s="40" t="s">
        <v>15</v>
      </c>
      <c r="D388" s="25"/>
      <c r="E388" s="25"/>
      <c r="F388" s="25"/>
      <c r="G388" s="25"/>
      <c r="H388" s="24"/>
      <c r="I388" s="26"/>
      <c r="J388" s="27"/>
      <c r="K388" s="27"/>
    </row>
    <row r="389" spans="1:12" ht="15" customHeight="1">
      <c r="A389" s="49"/>
      <c r="B389" s="49"/>
      <c r="C389" s="40" t="s">
        <v>16</v>
      </c>
      <c r="D389" s="25"/>
      <c r="E389" s="25"/>
      <c r="F389" s="25"/>
      <c r="G389" s="25"/>
      <c r="H389" s="24"/>
      <c r="I389" s="26"/>
      <c r="J389" s="27"/>
      <c r="K389" s="27"/>
    </row>
    <row r="390" spans="1:12">
      <c r="A390" s="49"/>
      <c r="B390" s="49"/>
      <c r="C390" s="40" t="s">
        <v>17</v>
      </c>
      <c r="D390" s="25"/>
      <c r="E390" s="28" t="s">
        <v>12</v>
      </c>
      <c r="F390" s="28" t="s">
        <v>12</v>
      </c>
      <c r="G390" s="28" t="s">
        <v>12</v>
      </c>
      <c r="H390" s="24"/>
      <c r="I390" s="26"/>
      <c r="J390" s="29" t="s">
        <v>12</v>
      </c>
      <c r="K390" s="29" t="s">
        <v>12</v>
      </c>
    </row>
    <row r="391" spans="1:12">
      <c r="A391" s="49"/>
      <c r="B391" s="49"/>
      <c r="C391" s="40" t="s">
        <v>18</v>
      </c>
      <c r="D391" s="25"/>
      <c r="E391" s="28" t="s">
        <v>12</v>
      </c>
      <c r="F391" s="28" t="s">
        <v>12</v>
      </c>
      <c r="G391" s="28" t="s">
        <v>12</v>
      </c>
      <c r="H391" s="24"/>
      <c r="I391" s="24"/>
      <c r="J391" s="29" t="s">
        <v>12</v>
      </c>
      <c r="K391" s="29" t="s">
        <v>12</v>
      </c>
    </row>
    <row r="392" spans="1:12" ht="15" customHeight="1">
      <c r="A392" s="49" t="s">
        <v>60</v>
      </c>
      <c r="B392" s="49" t="s">
        <v>36</v>
      </c>
      <c r="C392" s="39" t="s">
        <v>11</v>
      </c>
      <c r="D392" s="24">
        <f>D393</f>
        <v>5185</v>
      </c>
      <c r="E392" s="28" t="s">
        <v>12</v>
      </c>
      <c r="F392" s="28" t="s">
        <v>12</v>
      </c>
      <c r="G392" s="28" t="s">
        <v>12</v>
      </c>
      <c r="H392" s="24">
        <f>H393</f>
        <v>0</v>
      </c>
      <c r="I392" s="30">
        <f>H392/D392</f>
        <v>0</v>
      </c>
      <c r="J392" s="28" t="s">
        <v>12</v>
      </c>
      <c r="K392" s="28" t="s">
        <v>12</v>
      </c>
    </row>
    <row r="393" spans="1:12">
      <c r="A393" s="49"/>
      <c r="B393" s="49"/>
      <c r="C393" s="40" t="s">
        <v>13</v>
      </c>
      <c r="D393" s="25">
        <v>5185</v>
      </c>
      <c r="E393" s="25">
        <v>5185</v>
      </c>
      <c r="F393" s="25">
        <v>5185</v>
      </c>
      <c r="G393" s="25"/>
      <c r="H393" s="4"/>
      <c r="I393" s="26">
        <f>H393/D393</f>
        <v>0</v>
      </c>
      <c r="J393" s="26">
        <f>G393/E393</f>
        <v>0</v>
      </c>
      <c r="K393" s="26">
        <f>G393/F393</f>
        <v>0</v>
      </c>
    </row>
    <row r="394" spans="1:12" ht="15" customHeight="1">
      <c r="A394" s="49"/>
      <c r="B394" s="49"/>
      <c r="C394" s="40" t="s">
        <v>14</v>
      </c>
      <c r="D394" s="25"/>
      <c r="E394" s="25"/>
      <c r="F394" s="25"/>
      <c r="G394" s="25"/>
      <c r="H394" s="24"/>
      <c r="I394" s="26"/>
      <c r="J394" s="24"/>
      <c r="K394" s="24"/>
    </row>
    <row r="395" spans="1:12">
      <c r="A395" s="49"/>
      <c r="B395" s="49"/>
      <c r="C395" s="40" t="s">
        <v>15</v>
      </c>
      <c r="D395" s="25"/>
      <c r="E395" s="25"/>
      <c r="F395" s="25"/>
      <c r="G395" s="25"/>
      <c r="H395" s="24"/>
      <c r="I395" s="26"/>
      <c r="J395" s="24"/>
      <c r="K395" s="24"/>
    </row>
    <row r="396" spans="1:12" ht="15" customHeight="1">
      <c r="A396" s="49"/>
      <c r="B396" s="49"/>
      <c r="C396" s="40" t="s">
        <v>16</v>
      </c>
      <c r="D396" s="25"/>
      <c r="E396" s="25"/>
      <c r="F396" s="25"/>
      <c r="G396" s="25"/>
      <c r="H396" s="24"/>
      <c r="I396" s="26"/>
      <c r="J396" s="24"/>
      <c r="K396" s="24"/>
    </row>
    <row r="397" spans="1:12">
      <c r="A397" s="49"/>
      <c r="B397" s="49"/>
      <c r="C397" s="40" t="s">
        <v>17</v>
      </c>
      <c r="D397" s="25"/>
      <c r="E397" s="28" t="s">
        <v>12</v>
      </c>
      <c r="F397" s="28" t="s">
        <v>12</v>
      </c>
      <c r="G397" s="28" t="s">
        <v>12</v>
      </c>
      <c r="H397" s="24"/>
      <c r="I397" s="26"/>
      <c r="J397" s="29" t="s">
        <v>12</v>
      </c>
      <c r="K397" s="29" t="s">
        <v>12</v>
      </c>
    </row>
    <row r="398" spans="1:12" ht="23.25" customHeight="1">
      <c r="A398" s="49"/>
      <c r="B398" s="49"/>
      <c r="C398" s="40" t="s">
        <v>18</v>
      </c>
      <c r="D398" s="25"/>
      <c r="E398" s="28" t="s">
        <v>12</v>
      </c>
      <c r="F398" s="28" t="s">
        <v>12</v>
      </c>
      <c r="G398" s="28" t="s">
        <v>12</v>
      </c>
      <c r="H398" s="24"/>
      <c r="I398" s="24"/>
      <c r="J398" s="29" t="s">
        <v>12</v>
      </c>
      <c r="K398" s="29" t="s">
        <v>12</v>
      </c>
    </row>
    <row r="399" spans="1:12" s="22" customFormat="1">
      <c r="A399" s="49" t="s">
        <v>91</v>
      </c>
      <c r="B399" s="49" t="s">
        <v>92</v>
      </c>
      <c r="C399" s="39" t="s">
        <v>11</v>
      </c>
      <c r="D399" s="24">
        <f>D400+D401+D402</f>
        <v>888888.9</v>
      </c>
      <c r="E399" s="28" t="s">
        <v>12</v>
      </c>
      <c r="F399" s="28" t="s">
        <v>12</v>
      </c>
      <c r="G399" s="28" t="s">
        <v>12</v>
      </c>
      <c r="H399" s="24">
        <f>H400+H401+H402</f>
        <v>47660.742769999997</v>
      </c>
      <c r="I399" s="30">
        <f>H399/D399</f>
        <v>5.3618334946020807E-2</v>
      </c>
      <c r="J399" s="28" t="s">
        <v>12</v>
      </c>
      <c r="K399" s="28" t="s">
        <v>12</v>
      </c>
      <c r="L399" s="23"/>
    </row>
    <row r="400" spans="1:12" s="22" customFormat="1">
      <c r="A400" s="49"/>
      <c r="B400" s="49"/>
      <c r="C400" s="40" t="s">
        <v>13</v>
      </c>
      <c r="D400" s="25">
        <v>88888.9</v>
      </c>
      <c r="E400" s="25">
        <v>88888.9</v>
      </c>
      <c r="F400" s="25">
        <v>88888.9</v>
      </c>
      <c r="G400" s="25">
        <v>4766.0742700000001</v>
      </c>
      <c r="H400" s="25">
        <v>4766.0742700000001</v>
      </c>
      <c r="I400" s="26">
        <f t="shared" ref="I400:I402" si="57">H400/D400</f>
        <v>5.3618328835208902E-2</v>
      </c>
      <c r="J400" s="26">
        <f>G400/E400</f>
        <v>5.3618328835208902E-2</v>
      </c>
      <c r="K400" s="26">
        <f>G400/F400</f>
        <v>5.3618328835208902E-2</v>
      </c>
      <c r="L400" s="23"/>
    </row>
    <row r="401" spans="1:12" s="22" customFormat="1" ht="24">
      <c r="A401" s="49"/>
      <c r="B401" s="49"/>
      <c r="C401" s="40" t="s">
        <v>14</v>
      </c>
      <c r="D401" s="25"/>
      <c r="E401" s="25"/>
      <c r="F401" s="25"/>
      <c r="G401" s="25"/>
      <c r="H401" s="25"/>
      <c r="I401" s="26"/>
      <c r="J401" s="26"/>
      <c r="K401" s="27"/>
      <c r="L401" s="23"/>
    </row>
    <row r="402" spans="1:12" s="22" customFormat="1">
      <c r="A402" s="49"/>
      <c r="B402" s="49"/>
      <c r="C402" s="40" t="s">
        <v>15</v>
      </c>
      <c r="D402" s="25">
        <v>800000</v>
      </c>
      <c r="E402" s="25">
        <v>800000</v>
      </c>
      <c r="F402" s="28" t="s">
        <v>12</v>
      </c>
      <c r="G402" s="25">
        <v>42894.6685</v>
      </c>
      <c r="H402" s="25">
        <v>42894.6685</v>
      </c>
      <c r="I402" s="26">
        <f t="shared" si="57"/>
        <v>5.3618335624999999E-2</v>
      </c>
      <c r="J402" s="26">
        <f t="shared" ref="J402" si="58">G402/E402</f>
        <v>5.3618335624999999E-2</v>
      </c>
      <c r="K402" s="28" t="s">
        <v>12</v>
      </c>
      <c r="L402" s="23"/>
    </row>
    <row r="403" spans="1:12" s="22" customFormat="1" ht="15" customHeight="1">
      <c r="A403" s="49"/>
      <c r="B403" s="49"/>
      <c r="C403" s="40" t="s">
        <v>16</v>
      </c>
      <c r="D403" s="25"/>
      <c r="E403" s="25"/>
      <c r="F403" s="25"/>
      <c r="G403" s="25"/>
      <c r="H403" s="25"/>
      <c r="I403" s="26"/>
      <c r="J403" s="27"/>
      <c r="K403" s="27"/>
      <c r="L403" s="23"/>
    </row>
    <row r="404" spans="1:12" s="22" customFormat="1">
      <c r="A404" s="49"/>
      <c r="B404" s="49"/>
      <c r="C404" s="40" t="s">
        <v>17</v>
      </c>
      <c r="D404" s="25"/>
      <c r="E404" s="28" t="s">
        <v>12</v>
      </c>
      <c r="F404" s="28" t="s">
        <v>12</v>
      </c>
      <c r="G404" s="28" t="s">
        <v>12</v>
      </c>
      <c r="H404" s="25"/>
      <c r="I404" s="26"/>
      <c r="J404" s="29" t="s">
        <v>12</v>
      </c>
      <c r="K404" s="29" t="s">
        <v>12</v>
      </c>
      <c r="L404" s="23"/>
    </row>
    <row r="405" spans="1:12" s="22" customFormat="1">
      <c r="A405" s="49"/>
      <c r="B405" s="49"/>
      <c r="C405" s="40" t="s">
        <v>18</v>
      </c>
      <c r="D405" s="25"/>
      <c r="E405" s="28" t="s">
        <v>12</v>
      </c>
      <c r="F405" s="28" t="s">
        <v>12</v>
      </c>
      <c r="G405" s="28" t="s">
        <v>12</v>
      </c>
      <c r="H405" s="24"/>
      <c r="I405" s="24"/>
      <c r="J405" s="29" t="s">
        <v>12</v>
      </c>
      <c r="K405" s="29" t="s">
        <v>12</v>
      </c>
      <c r="L405" s="23"/>
    </row>
    <row r="406" spans="1:12" s="22" customFormat="1">
      <c r="A406" s="49" t="s">
        <v>93</v>
      </c>
      <c r="B406" s="49" t="s">
        <v>94</v>
      </c>
      <c r="C406" s="39" t="s">
        <v>11</v>
      </c>
      <c r="D406" s="24">
        <f>D409+D407+D408+D410+D411+D412</f>
        <v>500000</v>
      </c>
      <c r="E406" s="28" t="s">
        <v>12</v>
      </c>
      <c r="F406" s="28" t="s">
        <v>12</v>
      </c>
      <c r="G406" s="28" t="s">
        <v>12</v>
      </c>
      <c r="H406" s="24">
        <v>0</v>
      </c>
      <c r="I406" s="30">
        <f>H406/D406</f>
        <v>0</v>
      </c>
      <c r="J406" s="28" t="s">
        <v>12</v>
      </c>
      <c r="K406" s="28" t="s">
        <v>12</v>
      </c>
      <c r="L406" s="23"/>
    </row>
    <row r="407" spans="1:12" s="22" customFormat="1">
      <c r="A407" s="49"/>
      <c r="B407" s="49"/>
      <c r="C407" s="40" t="s">
        <v>13</v>
      </c>
      <c r="D407" s="25">
        <v>50000</v>
      </c>
      <c r="E407" s="25">
        <v>50000</v>
      </c>
      <c r="F407" s="25">
        <v>50000</v>
      </c>
      <c r="G407" s="25"/>
      <c r="H407" s="25"/>
      <c r="I407" s="26"/>
      <c r="J407" s="26"/>
      <c r="K407" s="26"/>
      <c r="L407" s="23"/>
    </row>
    <row r="408" spans="1:12" s="22" customFormat="1" ht="24">
      <c r="A408" s="49"/>
      <c r="B408" s="49"/>
      <c r="C408" s="40" t="s">
        <v>14</v>
      </c>
      <c r="D408" s="25"/>
      <c r="E408" s="25"/>
      <c r="F408" s="25"/>
      <c r="G408" s="25"/>
      <c r="H408" s="24"/>
      <c r="I408" s="26"/>
      <c r="J408" s="27"/>
      <c r="K408" s="27"/>
      <c r="L408" s="23"/>
    </row>
    <row r="409" spans="1:12" s="22" customFormat="1">
      <c r="A409" s="49"/>
      <c r="B409" s="49"/>
      <c r="C409" s="40" t="s">
        <v>15</v>
      </c>
      <c r="D409" s="25">
        <v>450000</v>
      </c>
      <c r="E409" s="25">
        <v>450000</v>
      </c>
      <c r="F409" s="28" t="s">
        <v>12</v>
      </c>
      <c r="G409" s="25">
        <v>0</v>
      </c>
      <c r="H409" s="4">
        <v>0</v>
      </c>
      <c r="I409" s="26">
        <f t="shared" ref="I409" si="59">H409/D409</f>
        <v>0</v>
      </c>
      <c r="J409" s="28" t="s">
        <v>12</v>
      </c>
      <c r="K409" s="28" t="s">
        <v>12</v>
      </c>
      <c r="L409" s="23"/>
    </row>
    <row r="410" spans="1:12" s="22" customFormat="1" ht="36">
      <c r="A410" s="49"/>
      <c r="B410" s="49"/>
      <c r="C410" s="40" t="s">
        <v>16</v>
      </c>
      <c r="D410" s="25"/>
      <c r="E410" s="25"/>
      <c r="F410" s="25"/>
      <c r="G410" s="25"/>
      <c r="H410" s="24"/>
      <c r="I410" s="26"/>
      <c r="J410" s="27"/>
      <c r="K410" s="27"/>
      <c r="L410" s="23"/>
    </row>
    <row r="411" spans="1:12" s="22" customFormat="1">
      <c r="A411" s="49"/>
      <c r="B411" s="49"/>
      <c r="C411" s="40" t="s">
        <v>17</v>
      </c>
      <c r="D411" s="25"/>
      <c r="E411" s="28" t="s">
        <v>12</v>
      </c>
      <c r="F411" s="28" t="s">
        <v>12</v>
      </c>
      <c r="G411" s="28" t="s">
        <v>12</v>
      </c>
      <c r="H411" s="25"/>
      <c r="I411" s="26"/>
      <c r="J411" s="29" t="s">
        <v>12</v>
      </c>
      <c r="K411" s="29" t="s">
        <v>12</v>
      </c>
      <c r="L411" s="23"/>
    </row>
    <row r="412" spans="1:12" s="22" customFormat="1">
      <c r="A412" s="49"/>
      <c r="B412" s="49"/>
      <c r="C412" s="40" t="s">
        <v>18</v>
      </c>
      <c r="D412" s="25"/>
      <c r="E412" s="28" t="s">
        <v>12</v>
      </c>
      <c r="F412" s="28" t="s">
        <v>12</v>
      </c>
      <c r="G412" s="28" t="s">
        <v>12</v>
      </c>
      <c r="H412" s="24"/>
      <c r="I412" s="24"/>
      <c r="J412" s="29" t="s">
        <v>12</v>
      </c>
      <c r="K412" s="29" t="s">
        <v>12</v>
      </c>
      <c r="L412" s="23"/>
    </row>
    <row r="413" spans="1:12" s="22" customFormat="1">
      <c r="A413" s="65" t="s">
        <v>114</v>
      </c>
      <c r="B413" s="49" t="s">
        <v>116</v>
      </c>
      <c r="C413" s="39" t="s">
        <v>11</v>
      </c>
      <c r="D413" s="24">
        <f>D414+D415+D416+D417+D418</f>
        <v>537634.4</v>
      </c>
      <c r="E413" s="28" t="s">
        <v>12</v>
      </c>
      <c r="F413" s="28" t="s">
        <v>12</v>
      </c>
      <c r="G413" s="28" t="s">
        <v>12</v>
      </c>
      <c r="H413" s="24"/>
      <c r="I413" s="30">
        <f>H413/D413</f>
        <v>0</v>
      </c>
      <c r="J413" s="28" t="s">
        <v>12</v>
      </c>
      <c r="K413" s="28" t="s">
        <v>12</v>
      </c>
      <c r="L413" s="23"/>
    </row>
    <row r="414" spans="1:12" s="22" customFormat="1">
      <c r="A414" s="66"/>
      <c r="B414" s="49"/>
      <c r="C414" s="40" t="s">
        <v>13</v>
      </c>
      <c r="D414" s="25">
        <v>500000</v>
      </c>
      <c r="E414" s="25">
        <v>500000</v>
      </c>
      <c r="F414" s="25">
        <v>500000</v>
      </c>
      <c r="G414" s="25">
        <v>88819.445680000004</v>
      </c>
      <c r="H414" s="25">
        <v>167784.43278999999</v>
      </c>
      <c r="I414" s="26">
        <f t="shared" ref="I414" si="60">H414/D414</f>
        <v>0.33556886557999999</v>
      </c>
      <c r="J414" s="26">
        <f t="shared" ref="J414" si="61">I414/E414</f>
        <v>6.7113773115999996E-7</v>
      </c>
      <c r="K414" s="26">
        <f t="shared" ref="K414" si="62">J414/F414</f>
        <v>1.34227546232E-12</v>
      </c>
      <c r="L414" s="23"/>
    </row>
    <row r="415" spans="1:12" s="22" customFormat="1" ht="24">
      <c r="A415" s="66"/>
      <c r="B415" s="49"/>
      <c r="C415" s="40" t="s">
        <v>14</v>
      </c>
      <c r="D415" s="4"/>
      <c r="E415" s="4"/>
      <c r="F415" s="4"/>
      <c r="G415" s="4"/>
      <c r="H415" s="4"/>
      <c r="I415" s="26"/>
      <c r="J415" s="27"/>
      <c r="K415" s="27"/>
      <c r="L415" s="23"/>
    </row>
    <row r="416" spans="1:12" s="22" customFormat="1">
      <c r="A416" s="66"/>
      <c r="B416" s="49"/>
      <c r="C416" s="40" t="s">
        <v>15</v>
      </c>
      <c r="D416" s="25"/>
      <c r="E416" s="25"/>
      <c r="F416" s="4"/>
      <c r="G416" s="4"/>
      <c r="H416" s="4"/>
      <c r="I416" s="26"/>
      <c r="J416" s="26"/>
      <c r="K416" s="28" t="s">
        <v>12</v>
      </c>
      <c r="L416" s="23"/>
    </row>
    <row r="417" spans="1:12" s="22" customFormat="1" ht="36">
      <c r="A417" s="66"/>
      <c r="B417" s="49"/>
      <c r="C417" s="40" t="s">
        <v>16</v>
      </c>
      <c r="D417" s="25"/>
      <c r="E417" s="25"/>
      <c r="F417" s="25"/>
      <c r="G417" s="25"/>
      <c r="H417" s="25"/>
      <c r="I417" s="26"/>
      <c r="J417" s="27"/>
      <c r="K417" s="27"/>
      <c r="L417" s="23"/>
    </row>
    <row r="418" spans="1:12" s="22" customFormat="1">
      <c r="A418" s="66"/>
      <c r="B418" s="49"/>
      <c r="C418" s="40" t="s">
        <v>17</v>
      </c>
      <c r="D418" s="25">
        <v>37634.400000000001</v>
      </c>
      <c r="E418" s="28" t="s">
        <v>12</v>
      </c>
      <c r="F418" s="28" t="s">
        <v>12</v>
      </c>
      <c r="G418" s="28" t="s">
        <v>12</v>
      </c>
      <c r="H418" s="25">
        <v>12745.40667</v>
      </c>
      <c r="I418" s="26"/>
      <c r="J418" s="29" t="s">
        <v>12</v>
      </c>
      <c r="K418" s="29" t="s">
        <v>12</v>
      </c>
      <c r="L418" s="23"/>
    </row>
    <row r="419" spans="1:12" s="22" customFormat="1">
      <c r="A419" s="67"/>
      <c r="B419" s="49"/>
      <c r="C419" s="40" t="s">
        <v>18</v>
      </c>
      <c r="D419" s="25"/>
      <c r="E419" s="28" t="s">
        <v>12</v>
      </c>
      <c r="F419" s="28" t="s">
        <v>12</v>
      </c>
      <c r="G419" s="28" t="s">
        <v>12</v>
      </c>
      <c r="H419" s="24"/>
      <c r="I419" s="24"/>
      <c r="J419" s="29" t="s">
        <v>12</v>
      </c>
      <c r="K419" s="29" t="s">
        <v>12</v>
      </c>
      <c r="L419" s="23"/>
    </row>
    <row r="420" spans="1:12" s="22" customFormat="1">
      <c r="A420" s="65" t="s">
        <v>115</v>
      </c>
      <c r="B420" s="49" t="s">
        <v>116</v>
      </c>
      <c r="C420" s="39" t="s">
        <v>11</v>
      </c>
      <c r="D420" s="24">
        <f>D421+D422+D423+D424+D425+D426</f>
        <v>215053.8</v>
      </c>
      <c r="E420" s="28" t="s">
        <v>12</v>
      </c>
      <c r="F420" s="28" t="s">
        <v>12</v>
      </c>
      <c r="G420" s="28" t="s">
        <v>12</v>
      </c>
      <c r="H420" s="24"/>
      <c r="I420" s="30">
        <f>H420/D420</f>
        <v>0</v>
      </c>
      <c r="J420" s="28" t="s">
        <v>12</v>
      </c>
      <c r="K420" s="28" t="s">
        <v>12</v>
      </c>
      <c r="L420" s="23"/>
    </row>
    <row r="421" spans="1:12" s="22" customFormat="1">
      <c r="A421" s="66"/>
      <c r="B421" s="49"/>
      <c r="C421" s="40" t="s">
        <v>13</v>
      </c>
      <c r="D421" s="25">
        <v>200000</v>
      </c>
      <c r="E421" s="25">
        <v>200000</v>
      </c>
      <c r="F421" s="25">
        <v>200000</v>
      </c>
      <c r="G421" s="25">
        <v>9800.2068400000007</v>
      </c>
      <c r="H421" s="25">
        <v>25182.29436</v>
      </c>
      <c r="I421" s="26">
        <f t="shared" ref="I421" si="63">H421/D421</f>
        <v>0.12591147180000001</v>
      </c>
      <c r="J421" s="26">
        <f t="shared" ref="J421" si="64">I421/E421</f>
        <v>6.2955735900000009E-7</v>
      </c>
      <c r="K421" s="26">
        <f t="shared" ref="K421" si="65">J421/F421</f>
        <v>3.1477867950000006E-12</v>
      </c>
      <c r="L421" s="23"/>
    </row>
    <row r="422" spans="1:12" s="22" customFormat="1" ht="24">
      <c r="A422" s="66"/>
      <c r="B422" s="49"/>
      <c r="C422" s="40" t="s">
        <v>14</v>
      </c>
      <c r="D422" s="4"/>
      <c r="E422" s="4"/>
      <c r="F422" s="4"/>
      <c r="G422" s="4"/>
      <c r="H422" s="4"/>
      <c r="I422" s="26"/>
      <c r="J422" s="27"/>
      <c r="K422" s="27"/>
      <c r="L422" s="23"/>
    </row>
    <row r="423" spans="1:12" s="22" customFormat="1">
      <c r="A423" s="66"/>
      <c r="B423" s="49"/>
      <c r="C423" s="40" t="s">
        <v>15</v>
      </c>
      <c r="D423" s="25"/>
      <c r="E423" s="25"/>
      <c r="F423" s="4"/>
      <c r="G423" s="4"/>
      <c r="H423" s="4"/>
      <c r="I423" s="26"/>
      <c r="J423" s="26"/>
      <c r="K423" s="28" t="s">
        <v>12</v>
      </c>
      <c r="L423" s="23"/>
    </row>
    <row r="424" spans="1:12" s="22" customFormat="1" ht="36">
      <c r="A424" s="66"/>
      <c r="B424" s="49"/>
      <c r="C424" s="40" t="s">
        <v>16</v>
      </c>
      <c r="D424" s="25"/>
      <c r="E424" s="25"/>
      <c r="F424" s="25"/>
      <c r="G424" s="25"/>
      <c r="H424" s="25"/>
      <c r="I424" s="26"/>
      <c r="J424" s="27"/>
      <c r="K424" s="27"/>
      <c r="L424" s="23"/>
    </row>
    <row r="425" spans="1:12" s="22" customFormat="1">
      <c r="A425" s="66"/>
      <c r="B425" s="49"/>
      <c r="C425" s="40" t="s">
        <v>17</v>
      </c>
      <c r="D425" s="25">
        <v>15053.8</v>
      </c>
      <c r="E425" s="28" t="s">
        <v>12</v>
      </c>
      <c r="F425" s="28" t="s">
        <v>12</v>
      </c>
      <c r="G425" s="28" t="s">
        <v>12</v>
      </c>
      <c r="H425" s="25">
        <v>1895.4415100000001</v>
      </c>
      <c r="I425" s="26"/>
      <c r="J425" s="29" t="s">
        <v>12</v>
      </c>
      <c r="K425" s="29" t="s">
        <v>12</v>
      </c>
      <c r="L425" s="23"/>
    </row>
    <row r="426" spans="1:12" s="22" customFormat="1">
      <c r="A426" s="67"/>
      <c r="B426" s="49"/>
      <c r="C426" s="40" t="s">
        <v>18</v>
      </c>
      <c r="D426" s="25"/>
      <c r="E426" s="28" t="s">
        <v>12</v>
      </c>
      <c r="F426" s="28" t="s">
        <v>12</v>
      </c>
      <c r="G426" s="28" t="s">
        <v>12</v>
      </c>
      <c r="H426" s="24"/>
      <c r="I426" s="24"/>
      <c r="J426" s="29" t="s">
        <v>12</v>
      </c>
      <c r="K426" s="29" t="s">
        <v>12</v>
      </c>
      <c r="L426" s="23"/>
    </row>
    <row r="427" spans="1:12" s="22" customFormat="1">
      <c r="A427" s="65" t="s">
        <v>118</v>
      </c>
      <c r="B427" s="49" t="s">
        <v>116</v>
      </c>
      <c r="C427" s="39" t="s">
        <v>11</v>
      </c>
      <c r="D427" s="24">
        <f>D428+D429+D430+D431+D432+D433</f>
        <v>18396.7</v>
      </c>
      <c r="E427" s="28" t="s">
        <v>12</v>
      </c>
      <c r="F427" s="28" t="s">
        <v>12</v>
      </c>
      <c r="G427" s="28" t="s">
        <v>12</v>
      </c>
      <c r="H427" s="24"/>
      <c r="I427" s="30">
        <f>H427/D427</f>
        <v>0</v>
      </c>
      <c r="J427" s="28" t="s">
        <v>12</v>
      </c>
      <c r="K427" s="28" t="s">
        <v>12</v>
      </c>
      <c r="L427" s="23"/>
    </row>
    <row r="428" spans="1:12" s="22" customFormat="1">
      <c r="A428" s="66"/>
      <c r="B428" s="49"/>
      <c r="C428" s="40" t="s">
        <v>13</v>
      </c>
      <c r="D428" s="25">
        <v>18396.7</v>
      </c>
      <c r="E428" s="25">
        <v>18396.7</v>
      </c>
      <c r="F428" s="25">
        <v>18396.7</v>
      </c>
      <c r="G428" s="4"/>
      <c r="H428" s="4"/>
      <c r="I428" s="26">
        <f t="shared" ref="I428" si="66">H428/D428</f>
        <v>0</v>
      </c>
      <c r="J428" s="26">
        <f t="shared" ref="J428" si="67">I428/E428</f>
        <v>0</v>
      </c>
      <c r="K428" s="26">
        <f t="shared" ref="K428" si="68">J428/F428</f>
        <v>0</v>
      </c>
      <c r="L428" s="23"/>
    </row>
    <row r="429" spans="1:12" s="22" customFormat="1" ht="24">
      <c r="A429" s="66"/>
      <c r="B429" s="49"/>
      <c r="C429" s="40" t="s">
        <v>14</v>
      </c>
      <c r="D429" s="4"/>
      <c r="E429" s="4"/>
      <c r="F429" s="4"/>
      <c r="G429" s="4"/>
      <c r="H429" s="4"/>
      <c r="I429" s="26"/>
      <c r="J429" s="27"/>
      <c r="K429" s="27"/>
      <c r="L429" s="23"/>
    </row>
    <row r="430" spans="1:12" s="22" customFormat="1">
      <c r="A430" s="66"/>
      <c r="B430" s="49"/>
      <c r="C430" s="40" t="s">
        <v>15</v>
      </c>
      <c r="D430" s="25"/>
      <c r="E430" s="25"/>
      <c r="F430" s="4"/>
      <c r="G430" s="4"/>
      <c r="H430" s="4"/>
      <c r="I430" s="26"/>
      <c r="J430" s="26"/>
      <c r="K430" s="28" t="s">
        <v>12</v>
      </c>
      <c r="L430" s="23"/>
    </row>
    <row r="431" spans="1:12" s="22" customFormat="1" ht="36">
      <c r="A431" s="66"/>
      <c r="B431" s="49"/>
      <c r="C431" s="40" t="s">
        <v>16</v>
      </c>
      <c r="D431" s="25"/>
      <c r="E431" s="25"/>
      <c r="F431" s="25"/>
      <c r="G431" s="25"/>
      <c r="H431" s="25"/>
      <c r="I431" s="26"/>
      <c r="J431" s="27"/>
      <c r="K431" s="27"/>
      <c r="L431" s="23"/>
    </row>
    <row r="432" spans="1:12" s="22" customFormat="1">
      <c r="A432" s="66"/>
      <c r="B432" s="49"/>
      <c r="C432" s="40" t="s">
        <v>17</v>
      </c>
      <c r="D432" s="25"/>
      <c r="E432" s="28" t="s">
        <v>12</v>
      </c>
      <c r="F432" s="28" t="s">
        <v>12</v>
      </c>
      <c r="G432" s="28" t="s">
        <v>12</v>
      </c>
      <c r="H432" s="25"/>
      <c r="I432" s="26"/>
      <c r="J432" s="29" t="s">
        <v>12</v>
      </c>
      <c r="K432" s="29" t="s">
        <v>12</v>
      </c>
      <c r="L432" s="23"/>
    </row>
    <row r="433" spans="1:12" s="22" customFormat="1">
      <c r="A433" s="67"/>
      <c r="B433" s="49"/>
      <c r="C433" s="40" t="s">
        <v>18</v>
      </c>
      <c r="D433" s="25"/>
      <c r="E433" s="28" t="s">
        <v>12</v>
      </c>
      <c r="F433" s="28" t="s">
        <v>12</v>
      </c>
      <c r="G433" s="28" t="s">
        <v>12</v>
      </c>
      <c r="H433" s="24"/>
      <c r="I433" s="24"/>
      <c r="J433" s="29" t="s">
        <v>12</v>
      </c>
      <c r="K433" s="29" t="s">
        <v>12</v>
      </c>
      <c r="L433" s="23"/>
    </row>
    <row r="434" spans="1:12" s="22" customFormat="1">
      <c r="A434" s="65" t="s">
        <v>119</v>
      </c>
      <c r="B434" s="49" t="s">
        <v>116</v>
      </c>
      <c r="C434" s="39" t="s">
        <v>11</v>
      </c>
      <c r="D434" s="24">
        <f>D435+D436+D437+D438+D439+D440</f>
        <v>92401.8</v>
      </c>
      <c r="E434" s="28" t="s">
        <v>12</v>
      </c>
      <c r="F434" s="28" t="s">
        <v>12</v>
      </c>
      <c r="G434" s="28" t="s">
        <v>12</v>
      </c>
      <c r="H434" s="24"/>
      <c r="I434" s="30">
        <f>H434/D434</f>
        <v>0</v>
      </c>
      <c r="J434" s="28" t="s">
        <v>12</v>
      </c>
      <c r="K434" s="28" t="s">
        <v>12</v>
      </c>
      <c r="L434" s="23"/>
    </row>
    <row r="435" spans="1:12" s="22" customFormat="1">
      <c r="A435" s="66"/>
      <c r="B435" s="49"/>
      <c r="C435" s="40" t="s">
        <v>13</v>
      </c>
      <c r="D435" s="25">
        <v>92401.8</v>
      </c>
      <c r="E435" s="25">
        <v>92401.8</v>
      </c>
      <c r="F435" s="25">
        <v>92401.8</v>
      </c>
      <c r="G435" s="4"/>
      <c r="H435" s="4"/>
      <c r="I435" s="26">
        <f t="shared" ref="I435" si="69">H435/D435</f>
        <v>0</v>
      </c>
      <c r="J435" s="26">
        <f t="shared" ref="J435" si="70">I435/E435</f>
        <v>0</v>
      </c>
      <c r="K435" s="26">
        <f t="shared" ref="K435" si="71">J435/F435</f>
        <v>0</v>
      </c>
      <c r="L435" s="23"/>
    </row>
    <row r="436" spans="1:12" s="22" customFormat="1" ht="24">
      <c r="A436" s="66"/>
      <c r="B436" s="49"/>
      <c r="C436" s="40" t="s">
        <v>14</v>
      </c>
      <c r="D436" s="4"/>
      <c r="E436" s="4"/>
      <c r="F436" s="4"/>
      <c r="G436" s="4"/>
      <c r="H436" s="4"/>
      <c r="I436" s="26"/>
      <c r="J436" s="27"/>
      <c r="K436" s="27"/>
      <c r="L436" s="23"/>
    </row>
    <row r="437" spans="1:12" s="22" customFormat="1">
      <c r="A437" s="66"/>
      <c r="B437" s="49"/>
      <c r="C437" s="40" t="s">
        <v>15</v>
      </c>
      <c r="D437" s="25"/>
      <c r="E437" s="25"/>
      <c r="F437" s="4"/>
      <c r="G437" s="4"/>
      <c r="H437" s="4"/>
      <c r="I437" s="26"/>
      <c r="J437" s="26"/>
      <c r="K437" s="28" t="s">
        <v>12</v>
      </c>
      <c r="L437" s="23"/>
    </row>
    <row r="438" spans="1:12" s="22" customFormat="1" ht="36">
      <c r="A438" s="66"/>
      <c r="B438" s="49"/>
      <c r="C438" s="40" t="s">
        <v>16</v>
      </c>
      <c r="D438" s="25"/>
      <c r="E438" s="25"/>
      <c r="F438" s="25"/>
      <c r="G438" s="25"/>
      <c r="H438" s="25"/>
      <c r="I438" s="26"/>
      <c r="J438" s="27"/>
      <c r="K438" s="27"/>
      <c r="L438" s="23"/>
    </row>
    <row r="439" spans="1:12" s="22" customFormat="1">
      <c r="A439" s="66"/>
      <c r="B439" s="49"/>
      <c r="C439" s="40" t="s">
        <v>17</v>
      </c>
      <c r="D439" s="25"/>
      <c r="E439" s="28" t="s">
        <v>12</v>
      </c>
      <c r="F439" s="28" t="s">
        <v>12</v>
      </c>
      <c r="G439" s="28" t="s">
        <v>12</v>
      </c>
      <c r="H439" s="25"/>
      <c r="I439" s="26"/>
      <c r="J439" s="29" t="s">
        <v>12</v>
      </c>
      <c r="K439" s="29" t="s">
        <v>12</v>
      </c>
      <c r="L439" s="23"/>
    </row>
    <row r="440" spans="1:12" s="22" customFormat="1">
      <c r="A440" s="67"/>
      <c r="B440" s="49"/>
      <c r="C440" s="40" t="s">
        <v>18</v>
      </c>
      <c r="D440" s="25"/>
      <c r="E440" s="28" t="s">
        <v>12</v>
      </c>
      <c r="F440" s="28" t="s">
        <v>12</v>
      </c>
      <c r="G440" s="28" t="s">
        <v>12</v>
      </c>
      <c r="H440" s="24"/>
      <c r="I440" s="24"/>
      <c r="J440" s="29" t="s">
        <v>12</v>
      </c>
      <c r="K440" s="29" t="s">
        <v>12</v>
      </c>
      <c r="L440" s="23"/>
    </row>
    <row r="441" spans="1:12" ht="15" customHeight="1">
      <c r="A441" s="47" t="s">
        <v>37</v>
      </c>
      <c r="B441" s="49" t="s">
        <v>32</v>
      </c>
      <c r="C441" s="39" t="s">
        <v>11</v>
      </c>
      <c r="D441" s="24">
        <f>SUM(D442:D447)</f>
        <v>249869.7</v>
      </c>
      <c r="E441" s="28" t="s">
        <v>12</v>
      </c>
      <c r="F441" s="28" t="s">
        <v>12</v>
      </c>
      <c r="G441" s="28" t="s">
        <v>12</v>
      </c>
      <c r="H441" s="24">
        <f>SUM(H442:H447)</f>
        <v>82492.2</v>
      </c>
      <c r="I441" s="30">
        <f>H441/D441</f>
        <v>0.33014086942114229</v>
      </c>
      <c r="J441" s="28" t="s">
        <v>12</v>
      </c>
      <c r="K441" s="28" t="s">
        <v>12</v>
      </c>
    </row>
    <row r="442" spans="1:12">
      <c r="A442" s="47"/>
      <c r="B442" s="49"/>
      <c r="C442" s="40" t="s">
        <v>13</v>
      </c>
      <c r="D442" s="4">
        <f>SUM(D449,D477)</f>
        <v>249869.7</v>
      </c>
      <c r="E442" s="4">
        <f t="shared" ref="E442:G442" si="72">SUM(E449,E477)</f>
        <v>247980.7</v>
      </c>
      <c r="F442" s="4">
        <f t="shared" si="72"/>
        <v>242719.7</v>
      </c>
      <c r="G442" s="4">
        <f t="shared" si="72"/>
        <v>82492.2</v>
      </c>
      <c r="H442" s="25">
        <f>SUM(H449,H477)</f>
        <v>82492.2</v>
      </c>
      <c r="I442" s="3">
        <f>H442/D442</f>
        <v>0.33014086942114229</v>
      </c>
      <c r="J442" s="3">
        <f>G442/E442</f>
        <v>0.33265572683680622</v>
      </c>
      <c r="K442" s="3">
        <f>G442/F442</f>
        <v>0.33986610893141345</v>
      </c>
      <c r="L442" s="11"/>
    </row>
    <row r="443" spans="1:12" ht="15" customHeight="1">
      <c r="A443" s="47"/>
      <c r="B443" s="49"/>
      <c r="C443" s="40" t="s">
        <v>14</v>
      </c>
      <c r="D443" s="25"/>
      <c r="E443" s="25"/>
      <c r="F443" s="25"/>
      <c r="G443" s="25"/>
      <c r="H443" s="2"/>
      <c r="I443" s="26"/>
      <c r="J443" s="27"/>
      <c r="K443" s="27"/>
      <c r="L443" s="1"/>
    </row>
    <row r="444" spans="1:12">
      <c r="A444" s="47"/>
      <c r="B444" s="49"/>
      <c r="C444" s="40" t="s">
        <v>15</v>
      </c>
      <c r="D444" s="25"/>
      <c r="E444" s="25"/>
      <c r="F444" s="25"/>
      <c r="G444" s="25"/>
      <c r="H444" s="2"/>
      <c r="I444" s="3"/>
      <c r="J444" s="27"/>
      <c r="K444" s="27"/>
      <c r="L444" s="11"/>
    </row>
    <row r="445" spans="1:12" ht="15" customHeight="1">
      <c r="A445" s="47"/>
      <c r="B445" s="49"/>
      <c r="C445" s="40" t="s">
        <v>16</v>
      </c>
      <c r="D445" s="25"/>
      <c r="E445" s="25"/>
      <c r="F445" s="25"/>
      <c r="G445" s="25"/>
      <c r="H445" s="2"/>
      <c r="I445" s="3"/>
      <c r="J445" s="27"/>
      <c r="K445" s="27"/>
      <c r="L445" s="1"/>
    </row>
    <row r="446" spans="1:12">
      <c r="A446" s="47"/>
      <c r="B446" s="49"/>
      <c r="C446" s="40" t="s">
        <v>17</v>
      </c>
      <c r="D446" s="25"/>
      <c r="E446" s="28" t="s">
        <v>12</v>
      </c>
      <c r="F446" s="28" t="s">
        <v>12</v>
      </c>
      <c r="G446" s="28" t="s">
        <v>12</v>
      </c>
      <c r="H446" s="2"/>
      <c r="I446" s="3"/>
      <c r="J446" s="28" t="s">
        <v>12</v>
      </c>
      <c r="K446" s="28" t="s">
        <v>12</v>
      </c>
      <c r="L446" s="11"/>
    </row>
    <row r="447" spans="1:12">
      <c r="A447" s="47"/>
      <c r="B447" s="49"/>
      <c r="C447" s="40" t="s">
        <v>18</v>
      </c>
      <c r="D447" s="25"/>
      <c r="E447" s="28" t="s">
        <v>12</v>
      </c>
      <c r="F447" s="28" t="s">
        <v>12</v>
      </c>
      <c r="G447" s="28" t="s">
        <v>12</v>
      </c>
      <c r="H447" s="2"/>
      <c r="I447" s="2"/>
      <c r="J447" s="28" t="s">
        <v>12</v>
      </c>
      <c r="K447" s="28" t="s">
        <v>12</v>
      </c>
      <c r="L447" s="11"/>
    </row>
    <row r="448" spans="1:12" ht="15" customHeight="1">
      <c r="A448" s="47" t="s">
        <v>38</v>
      </c>
      <c r="B448" s="49" t="s">
        <v>32</v>
      </c>
      <c r="C448" s="39" t="s">
        <v>11</v>
      </c>
      <c r="D448" s="24">
        <f>SUM(D449:D454)</f>
        <v>224312.2</v>
      </c>
      <c r="E448" s="28" t="s">
        <v>12</v>
      </c>
      <c r="F448" s="28" t="s">
        <v>12</v>
      </c>
      <c r="G448" s="28" t="s">
        <v>12</v>
      </c>
      <c r="H448" s="24">
        <f>SUM(H449:H454)</f>
        <v>59172.2</v>
      </c>
      <c r="I448" s="30">
        <f>H448/D448</f>
        <v>0.26379394433294306</v>
      </c>
      <c r="J448" s="28" t="s">
        <v>12</v>
      </c>
      <c r="K448" s="28" t="s">
        <v>12</v>
      </c>
    </row>
    <row r="449" spans="1:11">
      <c r="A449" s="47"/>
      <c r="B449" s="49"/>
      <c r="C449" s="40" t="s">
        <v>13</v>
      </c>
      <c r="D449" s="25">
        <f>SUM(D456,D463,D470)</f>
        <v>224312.2</v>
      </c>
      <c r="E449" s="4">
        <f t="shared" ref="E449:H449" si="73">SUM(E456,E463,E470)</f>
        <v>222423.2</v>
      </c>
      <c r="F449" s="4">
        <f t="shared" si="73"/>
        <v>217919.7</v>
      </c>
      <c r="G449" s="4">
        <f t="shared" si="73"/>
        <v>59172.2</v>
      </c>
      <c r="H449" s="25">
        <f t="shared" si="73"/>
        <v>59172.2</v>
      </c>
      <c r="I449" s="3">
        <f>H449/D449</f>
        <v>0.26379394433294306</v>
      </c>
      <c r="J449" s="3">
        <f>G449/E449</f>
        <v>0.26603429858036387</v>
      </c>
      <c r="K449" s="3">
        <f>G449/F449</f>
        <v>0.27153212857763659</v>
      </c>
    </row>
    <row r="450" spans="1:11" ht="15" customHeight="1">
      <c r="A450" s="47"/>
      <c r="B450" s="49"/>
      <c r="C450" s="40" t="s">
        <v>14</v>
      </c>
      <c r="D450" s="25"/>
      <c r="E450" s="25"/>
      <c r="F450" s="25"/>
      <c r="G450" s="25"/>
      <c r="H450" s="2"/>
      <c r="I450" s="26"/>
      <c r="J450" s="26"/>
      <c r="K450" s="27"/>
    </row>
    <row r="451" spans="1:11">
      <c r="A451" s="47"/>
      <c r="B451" s="49"/>
      <c r="C451" s="40" t="s">
        <v>15</v>
      </c>
      <c r="D451" s="25"/>
      <c r="E451" s="25"/>
      <c r="F451" s="25"/>
      <c r="G451" s="25"/>
      <c r="H451" s="2"/>
      <c r="I451" s="3"/>
      <c r="J451" s="26"/>
      <c r="K451" s="27"/>
    </row>
    <row r="452" spans="1:11" ht="15" customHeight="1">
      <c r="A452" s="47"/>
      <c r="B452" s="49"/>
      <c r="C452" s="40" t="s">
        <v>16</v>
      </c>
      <c r="D452" s="25"/>
      <c r="E452" s="25"/>
      <c r="F452" s="25"/>
      <c r="G452" s="25"/>
      <c r="H452" s="2"/>
      <c r="I452" s="3"/>
      <c r="J452" s="26"/>
      <c r="K452" s="27"/>
    </row>
    <row r="453" spans="1:11">
      <c r="A453" s="47"/>
      <c r="B453" s="49"/>
      <c r="C453" s="40" t="s">
        <v>17</v>
      </c>
      <c r="D453" s="25"/>
      <c r="E453" s="28" t="s">
        <v>12</v>
      </c>
      <c r="F453" s="28" t="s">
        <v>12</v>
      </c>
      <c r="G453" s="28" t="s">
        <v>12</v>
      </c>
      <c r="H453" s="25"/>
      <c r="I453" s="3"/>
      <c r="J453" s="28" t="s">
        <v>12</v>
      </c>
      <c r="K453" s="28" t="s">
        <v>12</v>
      </c>
    </row>
    <row r="454" spans="1:11">
      <c r="A454" s="47"/>
      <c r="B454" s="49"/>
      <c r="C454" s="40" t="s">
        <v>18</v>
      </c>
      <c r="D454" s="25"/>
      <c r="E454" s="28" t="s">
        <v>12</v>
      </c>
      <c r="F454" s="28" t="s">
        <v>12</v>
      </c>
      <c r="G454" s="28" t="s">
        <v>12</v>
      </c>
      <c r="H454" s="25"/>
      <c r="I454" s="2"/>
      <c r="J454" s="28" t="s">
        <v>12</v>
      </c>
      <c r="K454" s="28" t="s">
        <v>12</v>
      </c>
    </row>
    <row r="455" spans="1:11" s="1" customFormat="1">
      <c r="A455" s="47" t="s">
        <v>89</v>
      </c>
      <c r="B455" s="49" t="s">
        <v>32</v>
      </c>
      <c r="C455" s="39" t="s">
        <v>11</v>
      </c>
      <c r="D455" s="24">
        <f>SUM(D456:D461)</f>
        <v>104100</v>
      </c>
      <c r="E455" s="28" t="s">
        <v>12</v>
      </c>
      <c r="F455" s="28" t="s">
        <v>12</v>
      </c>
      <c r="G455" s="28" t="s">
        <v>12</v>
      </c>
      <c r="H455" s="24">
        <f>SUM(H456:H461)</f>
        <v>25488.6</v>
      </c>
      <c r="I455" s="30">
        <f>H455/D455</f>
        <v>0.24484726224783859</v>
      </c>
      <c r="J455" s="28" t="s">
        <v>12</v>
      </c>
      <c r="K455" s="28" t="s">
        <v>12</v>
      </c>
    </row>
    <row r="456" spans="1:11" s="1" customFormat="1">
      <c r="A456" s="47"/>
      <c r="B456" s="49"/>
      <c r="C456" s="40" t="s">
        <v>13</v>
      </c>
      <c r="D456" s="25">
        <v>104100</v>
      </c>
      <c r="E456" s="4">
        <v>104100</v>
      </c>
      <c r="F456" s="4">
        <v>104100</v>
      </c>
      <c r="G456" s="4">
        <v>25488.6</v>
      </c>
      <c r="H456" s="4">
        <v>25488.6</v>
      </c>
      <c r="I456" s="3">
        <f>H456/D456</f>
        <v>0.24484726224783859</v>
      </c>
      <c r="J456" s="3">
        <f>G456/E456</f>
        <v>0.24484726224783859</v>
      </c>
      <c r="K456" s="3">
        <f>G456/F456</f>
        <v>0.24484726224783859</v>
      </c>
    </row>
    <row r="457" spans="1:11" s="1" customFormat="1" ht="24">
      <c r="A457" s="47"/>
      <c r="B457" s="49"/>
      <c r="C457" s="40" t="s">
        <v>14</v>
      </c>
      <c r="D457" s="25"/>
      <c r="E457" s="25"/>
      <c r="F457" s="25"/>
      <c r="G457" s="25"/>
      <c r="H457" s="2"/>
      <c r="I457" s="26"/>
      <c r="J457" s="26"/>
      <c r="K457" s="27"/>
    </row>
    <row r="458" spans="1:11" s="1" customFormat="1">
      <c r="A458" s="47"/>
      <c r="B458" s="49"/>
      <c r="C458" s="40" t="s">
        <v>15</v>
      </c>
      <c r="D458" s="25"/>
      <c r="E458" s="25"/>
      <c r="F458" s="25"/>
      <c r="G458" s="25"/>
      <c r="H458" s="2"/>
      <c r="I458" s="3"/>
      <c r="J458" s="26"/>
      <c r="K458" s="27"/>
    </row>
    <row r="459" spans="1:11" s="1" customFormat="1" ht="36">
      <c r="A459" s="47"/>
      <c r="B459" s="49"/>
      <c r="C459" s="40" t="s">
        <v>16</v>
      </c>
      <c r="D459" s="25"/>
      <c r="E459" s="25"/>
      <c r="F459" s="25"/>
      <c r="G459" s="25"/>
      <c r="H459" s="2"/>
      <c r="I459" s="3"/>
      <c r="J459" s="26"/>
      <c r="K459" s="27"/>
    </row>
    <row r="460" spans="1:11" s="1" customFormat="1">
      <c r="A460" s="47"/>
      <c r="B460" s="49"/>
      <c r="C460" s="40" t="s">
        <v>17</v>
      </c>
      <c r="D460" s="25"/>
      <c r="E460" s="28" t="s">
        <v>12</v>
      </c>
      <c r="F460" s="28" t="s">
        <v>12</v>
      </c>
      <c r="G460" s="28" t="s">
        <v>12</v>
      </c>
      <c r="H460" s="25"/>
      <c r="I460" s="3"/>
      <c r="J460" s="28" t="s">
        <v>12</v>
      </c>
      <c r="K460" s="28" t="s">
        <v>12</v>
      </c>
    </row>
    <row r="461" spans="1:11" s="1" customFormat="1">
      <c r="A461" s="47"/>
      <c r="B461" s="49"/>
      <c r="C461" s="40" t="s">
        <v>18</v>
      </c>
      <c r="D461" s="25"/>
      <c r="E461" s="28" t="s">
        <v>12</v>
      </c>
      <c r="F461" s="28" t="s">
        <v>12</v>
      </c>
      <c r="G461" s="28" t="s">
        <v>12</v>
      </c>
      <c r="H461" s="25"/>
      <c r="I461" s="2"/>
      <c r="J461" s="28" t="s">
        <v>12</v>
      </c>
      <c r="K461" s="28" t="s">
        <v>12</v>
      </c>
    </row>
    <row r="462" spans="1:11" s="1" customFormat="1">
      <c r="A462" s="47" t="s">
        <v>70</v>
      </c>
      <c r="B462" s="49" t="s">
        <v>32</v>
      </c>
      <c r="C462" s="39" t="s">
        <v>11</v>
      </c>
      <c r="D462" s="24">
        <f>SUM(D463:D468)</f>
        <v>57807.6</v>
      </c>
      <c r="E462" s="28" t="s">
        <v>12</v>
      </c>
      <c r="F462" s="28" t="s">
        <v>12</v>
      </c>
      <c r="G462" s="28" t="s">
        <v>12</v>
      </c>
      <c r="H462" s="24">
        <f>SUM(H463:H468)</f>
        <v>8629.5</v>
      </c>
      <c r="I462" s="30">
        <f>H462/D462</f>
        <v>0.14927967948851018</v>
      </c>
      <c r="J462" s="28" t="s">
        <v>12</v>
      </c>
      <c r="K462" s="28" t="s">
        <v>12</v>
      </c>
    </row>
    <row r="463" spans="1:11" s="1" customFormat="1">
      <c r="A463" s="47"/>
      <c r="B463" s="49"/>
      <c r="C463" s="40" t="s">
        <v>13</v>
      </c>
      <c r="D463" s="25">
        <v>57807.6</v>
      </c>
      <c r="E463" s="4">
        <v>55918.6</v>
      </c>
      <c r="F463" s="4">
        <v>51918.6</v>
      </c>
      <c r="G463" s="4">
        <v>8629.5</v>
      </c>
      <c r="H463" s="4">
        <v>8629.5</v>
      </c>
      <c r="I463" s="3">
        <f>H463/D463</f>
        <v>0.14927967948851018</v>
      </c>
      <c r="J463" s="3">
        <f>G463/E463</f>
        <v>0.15432253311062866</v>
      </c>
      <c r="K463" s="3">
        <f>G463/F463</f>
        <v>0.16621210895517213</v>
      </c>
    </row>
    <row r="464" spans="1:11" s="1" customFormat="1" ht="24">
      <c r="A464" s="47"/>
      <c r="B464" s="49"/>
      <c r="C464" s="40" t="s">
        <v>14</v>
      </c>
      <c r="D464" s="25"/>
      <c r="E464" s="25"/>
      <c r="F464" s="25"/>
      <c r="G464" s="25"/>
      <c r="H464" s="2"/>
      <c r="I464" s="26"/>
      <c r="J464" s="26"/>
      <c r="K464" s="27"/>
    </row>
    <row r="465" spans="1:11" s="1" customFormat="1">
      <c r="A465" s="47"/>
      <c r="B465" s="49"/>
      <c r="C465" s="40" t="s">
        <v>15</v>
      </c>
      <c r="D465" s="25"/>
      <c r="E465" s="25"/>
      <c r="F465" s="25"/>
      <c r="G465" s="25"/>
      <c r="H465" s="2"/>
      <c r="I465" s="3"/>
      <c r="J465" s="26"/>
      <c r="K465" s="27"/>
    </row>
    <row r="466" spans="1:11" s="1" customFormat="1" ht="36">
      <c r="A466" s="47"/>
      <c r="B466" s="49"/>
      <c r="C466" s="40" t="s">
        <v>16</v>
      </c>
      <c r="D466" s="25"/>
      <c r="E466" s="25"/>
      <c r="F466" s="25"/>
      <c r="G466" s="25"/>
      <c r="H466" s="2"/>
      <c r="I466" s="3"/>
      <c r="J466" s="26"/>
      <c r="K466" s="27"/>
    </row>
    <row r="467" spans="1:11" s="1" customFormat="1">
      <c r="A467" s="47"/>
      <c r="B467" s="49"/>
      <c r="C467" s="40" t="s">
        <v>17</v>
      </c>
      <c r="D467" s="25"/>
      <c r="E467" s="28" t="s">
        <v>12</v>
      </c>
      <c r="F467" s="28" t="s">
        <v>12</v>
      </c>
      <c r="G467" s="28" t="s">
        <v>12</v>
      </c>
      <c r="H467" s="25"/>
      <c r="I467" s="3"/>
      <c r="J467" s="28" t="s">
        <v>12</v>
      </c>
      <c r="K467" s="28" t="s">
        <v>12</v>
      </c>
    </row>
    <row r="468" spans="1:11" s="1" customFormat="1">
      <c r="A468" s="47"/>
      <c r="B468" s="49"/>
      <c r="C468" s="40" t="s">
        <v>18</v>
      </c>
      <c r="D468" s="25"/>
      <c r="E468" s="28" t="s">
        <v>12</v>
      </c>
      <c r="F468" s="28" t="s">
        <v>12</v>
      </c>
      <c r="G468" s="28" t="s">
        <v>12</v>
      </c>
      <c r="H468" s="25"/>
      <c r="I468" s="2"/>
      <c r="J468" s="28" t="s">
        <v>12</v>
      </c>
      <c r="K468" s="28" t="s">
        <v>12</v>
      </c>
    </row>
    <row r="469" spans="1:11" s="1" customFormat="1">
      <c r="A469" s="47" t="s">
        <v>71</v>
      </c>
      <c r="B469" s="49" t="s">
        <v>32</v>
      </c>
      <c r="C469" s="39" t="s">
        <v>11</v>
      </c>
      <c r="D469" s="24">
        <f>SUM(D470:D475)</f>
        <v>62404.6</v>
      </c>
      <c r="E469" s="28" t="s">
        <v>12</v>
      </c>
      <c r="F469" s="28" t="s">
        <v>12</v>
      </c>
      <c r="G469" s="28" t="s">
        <v>12</v>
      </c>
      <c r="H469" s="24">
        <f>SUM(H470:H475)</f>
        <v>25054.1</v>
      </c>
      <c r="I469" s="30">
        <f>H469/D469</f>
        <v>0.40147841665518247</v>
      </c>
      <c r="J469" s="28" t="s">
        <v>12</v>
      </c>
      <c r="K469" s="28" t="s">
        <v>12</v>
      </c>
    </row>
    <row r="470" spans="1:11" s="1" customFormat="1">
      <c r="A470" s="47"/>
      <c r="B470" s="49"/>
      <c r="C470" s="40" t="s">
        <v>13</v>
      </c>
      <c r="D470" s="25">
        <v>62404.6</v>
      </c>
      <c r="E470" s="4">
        <v>62404.6</v>
      </c>
      <c r="F470" s="4">
        <v>61901.1</v>
      </c>
      <c r="G470" s="4">
        <v>25054.1</v>
      </c>
      <c r="H470" s="4">
        <v>25054.1</v>
      </c>
      <c r="I470" s="3">
        <f>H470/D470</f>
        <v>0.40147841665518247</v>
      </c>
      <c r="J470" s="3">
        <f>G470/E470</f>
        <v>0.40147841665518247</v>
      </c>
      <c r="K470" s="3">
        <f>G470/F470</f>
        <v>0.40474401908851376</v>
      </c>
    </row>
    <row r="471" spans="1:11" s="1" customFormat="1" ht="24">
      <c r="A471" s="47"/>
      <c r="B471" s="49"/>
      <c r="C471" s="40" t="s">
        <v>14</v>
      </c>
      <c r="D471" s="25"/>
      <c r="E471" s="4"/>
      <c r="F471" s="4"/>
      <c r="G471" s="25"/>
      <c r="H471" s="2"/>
      <c r="I471" s="26"/>
      <c r="J471" s="26"/>
      <c r="K471" s="27"/>
    </row>
    <row r="472" spans="1:11" s="1" customFormat="1">
      <c r="A472" s="47"/>
      <c r="B472" s="49"/>
      <c r="C472" s="40" t="s">
        <v>15</v>
      </c>
      <c r="D472" s="25"/>
      <c r="E472" s="25"/>
      <c r="F472" s="25"/>
      <c r="G472" s="25"/>
      <c r="H472" s="2"/>
      <c r="I472" s="3"/>
      <c r="J472" s="26"/>
      <c r="K472" s="27"/>
    </row>
    <row r="473" spans="1:11" s="1" customFormat="1" ht="36">
      <c r="A473" s="47"/>
      <c r="B473" s="49"/>
      <c r="C473" s="40" t="s">
        <v>16</v>
      </c>
      <c r="D473" s="25"/>
      <c r="E473" s="25"/>
      <c r="F473" s="25"/>
      <c r="G473" s="25"/>
      <c r="H473" s="2"/>
      <c r="I473" s="3"/>
      <c r="J473" s="26"/>
      <c r="K473" s="27"/>
    </row>
    <row r="474" spans="1:11" s="1" customFormat="1">
      <c r="A474" s="47"/>
      <c r="B474" s="49"/>
      <c r="C474" s="40" t="s">
        <v>17</v>
      </c>
      <c r="D474" s="25"/>
      <c r="E474" s="28" t="s">
        <v>12</v>
      </c>
      <c r="F474" s="28" t="s">
        <v>12</v>
      </c>
      <c r="G474" s="28" t="s">
        <v>12</v>
      </c>
      <c r="H474" s="25"/>
      <c r="I474" s="3"/>
      <c r="J474" s="28" t="s">
        <v>12</v>
      </c>
      <c r="K474" s="28" t="s">
        <v>12</v>
      </c>
    </row>
    <row r="475" spans="1:11" s="1" customFormat="1">
      <c r="A475" s="47"/>
      <c r="B475" s="49"/>
      <c r="C475" s="40" t="s">
        <v>18</v>
      </c>
      <c r="D475" s="25"/>
      <c r="E475" s="28" t="s">
        <v>12</v>
      </c>
      <c r="F475" s="28" t="s">
        <v>12</v>
      </c>
      <c r="G475" s="28" t="s">
        <v>12</v>
      </c>
      <c r="H475" s="25"/>
      <c r="I475" s="2"/>
      <c r="J475" s="28" t="s">
        <v>12</v>
      </c>
      <c r="K475" s="28" t="s">
        <v>12</v>
      </c>
    </row>
    <row r="476" spans="1:11" ht="15" customHeight="1">
      <c r="A476" s="48" t="s">
        <v>39</v>
      </c>
      <c r="B476" s="49" t="s">
        <v>32</v>
      </c>
      <c r="C476" s="39" t="s">
        <v>11</v>
      </c>
      <c r="D476" s="24">
        <f>SUM(D477:D482)</f>
        <v>25557.5</v>
      </c>
      <c r="E476" s="28" t="s">
        <v>12</v>
      </c>
      <c r="F476" s="28" t="s">
        <v>12</v>
      </c>
      <c r="G476" s="28" t="s">
        <v>12</v>
      </c>
      <c r="H476" s="24">
        <f t="shared" ref="H476" si="74">SUM(H477:H482)</f>
        <v>23320</v>
      </c>
      <c r="I476" s="30">
        <f>H476/D476</f>
        <v>0.91245231341093613</v>
      </c>
      <c r="J476" s="28" t="s">
        <v>12</v>
      </c>
      <c r="K476" s="28" t="s">
        <v>12</v>
      </c>
    </row>
    <row r="477" spans="1:11">
      <c r="A477" s="48"/>
      <c r="B477" s="49"/>
      <c r="C477" s="40" t="s">
        <v>13</v>
      </c>
      <c r="D477" s="25">
        <v>25557.5</v>
      </c>
      <c r="E477" s="4">
        <v>25557.5</v>
      </c>
      <c r="F477" s="4">
        <v>24800</v>
      </c>
      <c r="G477" s="4">
        <v>23320</v>
      </c>
      <c r="H477" s="25">
        <v>23320</v>
      </c>
      <c r="I477" s="3">
        <f>H477/D477</f>
        <v>0.91245231341093613</v>
      </c>
      <c r="J477" s="3">
        <f>G477/E477</f>
        <v>0.91245231341093613</v>
      </c>
      <c r="K477" s="3">
        <f>G477/F477</f>
        <v>0.94032258064516128</v>
      </c>
    </row>
    <row r="478" spans="1:11" ht="15" customHeight="1">
      <c r="A478" s="48"/>
      <c r="B478" s="49"/>
      <c r="C478" s="40" t="s">
        <v>14</v>
      </c>
      <c r="D478" s="25"/>
      <c r="E478" s="25"/>
      <c r="F478" s="25"/>
      <c r="G478" s="25"/>
      <c r="H478" s="2"/>
      <c r="I478" s="26"/>
      <c r="J478" s="26"/>
      <c r="K478" s="27"/>
    </row>
    <row r="479" spans="1:11">
      <c r="A479" s="48"/>
      <c r="B479" s="49"/>
      <c r="C479" s="40" t="s">
        <v>15</v>
      </c>
      <c r="D479" s="25"/>
      <c r="E479" s="25"/>
      <c r="F479" s="25"/>
      <c r="G479" s="25"/>
      <c r="H479" s="2"/>
      <c r="I479" s="3"/>
      <c r="J479" s="26"/>
      <c r="K479" s="27"/>
    </row>
    <row r="480" spans="1:11" ht="15" customHeight="1">
      <c r="A480" s="48"/>
      <c r="B480" s="49"/>
      <c r="C480" s="40" t="s">
        <v>16</v>
      </c>
      <c r="D480" s="25"/>
      <c r="E480" s="25"/>
      <c r="F480" s="25"/>
      <c r="G480" s="25"/>
      <c r="H480" s="2"/>
      <c r="I480" s="3"/>
      <c r="J480" s="26"/>
      <c r="K480" s="27"/>
    </row>
    <row r="481" spans="1:12">
      <c r="A481" s="48"/>
      <c r="B481" s="49"/>
      <c r="C481" s="40" t="s">
        <v>17</v>
      </c>
      <c r="D481" s="25"/>
      <c r="E481" s="28" t="s">
        <v>12</v>
      </c>
      <c r="F481" s="28" t="s">
        <v>12</v>
      </c>
      <c r="G481" s="28" t="s">
        <v>12</v>
      </c>
      <c r="H481" s="25"/>
      <c r="I481" s="3"/>
      <c r="J481" s="28" t="s">
        <v>12</v>
      </c>
      <c r="K481" s="28" t="s">
        <v>12</v>
      </c>
    </row>
    <row r="482" spans="1:12">
      <c r="A482" s="48"/>
      <c r="B482" s="49"/>
      <c r="C482" s="40" t="s">
        <v>18</v>
      </c>
      <c r="D482" s="25"/>
      <c r="E482" s="28" t="s">
        <v>12</v>
      </c>
      <c r="F482" s="28" t="s">
        <v>12</v>
      </c>
      <c r="G482" s="28" t="s">
        <v>12</v>
      </c>
      <c r="H482" s="25"/>
      <c r="I482" s="2"/>
      <c r="J482" s="28" t="s">
        <v>12</v>
      </c>
      <c r="K482" s="28" t="s">
        <v>12</v>
      </c>
    </row>
    <row r="483" spans="1:12" ht="15" customHeight="1">
      <c r="A483" s="47" t="s">
        <v>40</v>
      </c>
      <c r="B483" s="49" t="s">
        <v>41</v>
      </c>
      <c r="C483" s="39" t="s">
        <v>11</v>
      </c>
      <c r="D483" s="36">
        <f>SUM(D484:D489)</f>
        <v>4480</v>
      </c>
      <c r="E483" s="28" t="s">
        <v>12</v>
      </c>
      <c r="F483" s="28" t="s">
        <v>12</v>
      </c>
      <c r="G483" s="28" t="s">
        <v>12</v>
      </c>
      <c r="H483" s="24">
        <f t="shared" ref="H483" si="75">SUM(H484:H489)</f>
        <v>1285.5999999999999</v>
      </c>
      <c r="I483" s="30">
        <f>H483/D483</f>
        <v>0.28696428571428567</v>
      </c>
      <c r="J483" s="28" t="s">
        <v>12</v>
      </c>
      <c r="K483" s="28" t="s">
        <v>12</v>
      </c>
    </row>
    <row r="484" spans="1:12">
      <c r="A484" s="47"/>
      <c r="B484" s="49"/>
      <c r="C484" s="40" t="s">
        <v>13</v>
      </c>
      <c r="D484" s="25"/>
      <c r="E484" s="25"/>
      <c r="F484" s="25"/>
      <c r="G484" s="25"/>
      <c r="H484" s="25"/>
      <c r="I484" s="3"/>
      <c r="J484" s="26"/>
      <c r="K484" s="27"/>
      <c r="L484" s="11"/>
    </row>
    <row r="485" spans="1:12" ht="15" customHeight="1">
      <c r="A485" s="47"/>
      <c r="B485" s="49"/>
      <c r="C485" s="40" t="s">
        <v>14</v>
      </c>
      <c r="D485" s="25"/>
      <c r="E485" s="25"/>
      <c r="F485" s="25"/>
      <c r="G485" s="25"/>
      <c r="H485" s="25"/>
      <c r="I485" s="26"/>
      <c r="J485" s="26"/>
      <c r="K485" s="27"/>
      <c r="L485" s="1"/>
    </row>
    <row r="486" spans="1:12">
      <c r="A486" s="47"/>
      <c r="B486" s="49"/>
      <c r="C486" s="40" t="s">
        <v>15</v>
      </c>
      <c r="D486" s="25"/>
      <c r="E486" s="25"/>
      <c r="F486" s="25"/>
      <c r="G486" s="25"/>
      <c r="H486" s="25"/>
      <c r="I486" s="3"/>
      <c r="J486" s="26"/>
      <c r="K486" s="27"/>
      <c r="L486" s="11"/>
    </row>
    <row r="487" spans="1:12" ht="15" customHeight="1">
      <c r="A487" s="47"/>
      <c r="B487" s="49"/>
      <c r="C487" s="40" t="s">
        <v>16</v>
      </c>
      <c r="D487" s="25"/>
      <c r="E487" s="25"/>
      <c r="F487" s="25"/>
      <c r="G487" s="25"/>
      <c r="H487" s="25"/>
      <c r="I487" s="3"/>
      <c r="J487" s="26"/>
      <c r="K487" s="27"/>
      <c r="L487" s="1"/>
    </row>
    <row r="488" spans="1:12">
      <c r="A488" s="47"/>
      <c r="B488" s="49"/>
      <c r="C488" s="40" t="s">
        <v>17</v>
      </c>
      <c r="D488" s="25"/>
      <c r="E488" s="28" t="s">
        <v>12</v>
      </c>
      <c r="F488" s="28" t="s">
        <v>12</v>
      </c>
      <c r="G488" s="28" t="s">
        <v>12</v>
      </c>
      <c r="H488" s="25"/>
      <c r="I488" s="3"/>
      <c r="J488" s="28" t="s">
        <v>12</v>
      </c>
      <c r="K488" s="28" t="s">
        <v>12</v>
      </c>
      <c r="L488" s="11"/>
    </row>
    <row r="489" spans="1:12">
      <c r="A489" s="47"/>
      <c r="B489" s="49"/>
      <c r="C489" s="40" t="s">
        <v>18</v>
      </c>
      <c r="D489" s="25">
        <f>SUM(D496,D510)</f>
        <v>4480</v>
      </c>
      <c r="E489" s="28" t="s">
        <v>12</v>
      </c>
      <c r="F489" s="28" t="s">
        <v>12</v>
      </c>
      <c r="G489" s="28" t="s">
        <v>12</v>
      </c>
      <c r="H489" s="25">
        <f>SUM(H496,H510)</f>
        <v>1285.5999999999999</v>
      </c>
      <c r="I489" s="3">
        <f t="shared" ref="I489" si="76">H489/D489</f>
        <v>0.28696428571428567</v>
      </c>
      <c r="J489" s="28" t="s">
        <v>12</v>
      </c>
      <c r="K489" s="28" t="s">
        <v>12</v>
      </c>
      <c r="L489" s="11"/>
    </row>
    <row r="490" spans="1:12" ht="15" customHeight="1">
      <c r="A490" s="47" t="s">
        <v>42</v>
      </c>
      <c r="B490" s="49" t="s">
        <v>32</v>
      </c>
      <c r="C490" s="39" t="s">
        <v>11</v>
      </c>
      <c r="D490" s="24">
        <f>SUM(D491:D496)</f>
        <v>1100</v>
      </c>
      <c r="E490" s="28" t="s">
        <v>12</v>
      </c>
      <c r="F490" s="28" t="s">
        <v>12</v>
      </c>
      <c r="G490" s="28" t="s">
        <v>12</v>
      </c>
      <c r="H490" s="24">
        <f t="shared" ref="H490" si="77">SUM(H491:H496)</f>
        <v>280</v>
      </c>
      <c r="I490" s="30">
        <f>H490/D490</f>
        <v>0.25454545454545452</v>
      </c>
      <c r="J490" s="28" t="s">
        <v>12</v>
      </c>
      <c r="K490" s="28" t="s">
        <v>12</v>
      </c>
    </row>
    <row r="491" spans="1:12">
      <c r="A491" s="47"/>
      <c r="B491" s="49"/>
      <c r="C491" s="40" t="s">
        <v>13</v>
      </c>
      <c r="D491" s="25"/>
      <c r="E491" s="25"/>
      <c r="F491" s="25"/>
      <c r="G491" s="25"/>
      <c r="H491" s="25"/>
      <c r="I491" s="3"/>
      <c r="J491" s="25"/>
      <c r="K491" s="25"/>
    </row>
    <row r="492" spans="1:12" ht="15" customHeight="1">
      <c r="A492" s="47"/>
      <c r="B492" s="49"/>
      <c r="C492" s="40" t="s">
        <v>14</v>
      </c>
      <c r="D492" s="25"/>
      <c r="E492" s="25"/>
      <c r="F492" s="25"/>
      <c r="G492" s="25"/>
      <c r="H492" s="25"/>
      <c r="I492" s="26"/>
      <c r="J492" s="26"/>
      <c r="K492" s="27"/>
    </row>
    <row r="493" spans="1:12">
      <c r="A493" s="47"/>
      <c r="B493" s="49"/>
      <c r="C493" s="40" t="s">
        <v>15</v>
      </c>
      <c r="D493" s="25"/>
      <c r="E493" s="25"/>
      <c r="F493" s="25"/>
      <c r="G493" s="25"/>
      <c r="H493" s="25"/>
      <c r="I493" s="3"/>
      <c r="J493" s="26"/>
      <c r="K493" s="27"/>
    </row>
    <row r="494" spans="1:12" ht="15" customHeight="1">
      <c r="A494" s="47"/>
      <c r="B494" s="49"/>
      <c r="C494" s="40" t="s">
        <v>16</v>
      </c>
      <c r="D494" s="25"/>
      <c r="E494" s="25"/>
      <c r="F494" s="25"/>
      <c r="G494" s="25"/>
      <c r="H494" s="25"/>
      <c r="I494" s="3"/>
      <c r="J494" s="26"/>
      <c r="K494" s="27"/>
    </row>
    <row r="495" spans="1:12">
      <c r="A495" s="47"/>
      <c r="B495" s="49"/>
      <c r="C495" s="40" t="s">
        <v>17</v>
      </c>
      <c r="D495" s="25"/>
      <c r="E495" s="28" t="s">
        <v>12</v>
      </c>
      <c r="F495" s="28" t="s">
        <v>12</v>
      </c>
      <c r="G495" s="28" t="s">
        <v>12</v>
      </c>
      <c r="H495" s="25"/>
      <c r="I495" s="3"/>
      <c r="J495" s="28" t="s">
        <v>12</v>
      </c>
      <c r="K495" s="28" t="s">
        <v>12</v>
      </c>
    </row>
    <row r="496" spans="1:12" ht="39" customHeight="1">
      <c r="A496" s="47"/>
      <c r="B496" s="49"/>
      <c r="C496" s="40" t="s">
        <v>18</v>
      </c>
      <c r="D496" s="25">
        <f>SUM(D503)</f>
        <v>1100</v>
      </c>
      <c r="E496" s="28" t="s">
        <v>12</v>
      </c>
      <c r="F496" s="28" t="s">
        <v>12</v>
      </c>
      <c r="G496" s="28" t="s">
        <v>12</v>
      </c>
      <c r="H496" s="25">
        <v>280</v>
      </c>
      <c r="I496" s="3">
        <f t="shared" ref="I496" si="78">H496/D496</f>
        <v>0.25454545454545452</v>
      </c>
      <c r="J496" s="28" t="s">
        <v>12</v>
      </c>
      <c r="K496" s="28" t="s">
        <v>12</v>
      </c>
    </row>
    <row r="497" spans="1:11" s="1" customFormat="1">
      <c r="A497" s="47" t="s">
        <v>72</v>
      </c>
      <c r="B497" s="49" t="s">
        <v>32</v>
      </c>
      <c r="C497" s="39" t="s">
        <v>11</v>
      </c>
      <c r="D497" s="24">
        <f>SUM(D498:D503)</f>
        <v>1100</v>
      </c>
      <c r="E497" s="28" t="s">
        <v>12</v>
      </c>
      <c r="F497" s="28" t="s">
        <v>12</v>
      </c>
      <c r="G497" s="28" t="s">
        <v>12</v>
      </c>
      <c r="H497" s="24">
        <f t="shared" ref="H497" si="79">SUM(H498:H503)</f>
        <v>280</v>
      </c>
      <c r="I497" s="30">
        <f>H497/D497</f>
        <v>0.25454545454545452</v>
      </c>
      <c r="J497" s="28" t="s">
        <v>12</v>
      </c>
      <c r="K497" s="28" t="s">
        <v>12</v>
      </c>
    </row>
    <row r="498" spans="1:11" s="1" customFormat="1" ht="16.5" customHeight="1">
      <c r="A498" s="47"/>
      <c r="B498" s="49"/>
      <c r="C498" s="40" t="s">
        <v>13</v>
      </c>
      <c r="D498" s="25"/>
      <c r="E498" s="25"/>
      <c r="F498" s="25"/>
      <c r="G498" s="25"/>
      <c r="H498" s="25"/>
      <c r="I498" s="3"/>
      <c r="J498" s="25"/>
      <c r="K498" s="25"/>
    </row>
    <row r="499" spans="1:11" s="1" customFormat="1" ht="24">
      <c r="A499" s="47"/>
      <c r="B499" s="49"/>
      <c r="C499" s="40" t="s">
        <v>14</v>
      </c>
      <c r="D499" s="25"/>
      <c r="E499" s="25"/>
      <c r="F499" s="25"/>
      <c r="G499" s="25"/>
      <c r="H499" s="25"/>
      <c r="I499" s="26"/>
      <c r="J499" s="26"/>
      <c r="K499" s="27"/>
    </row>
    <row r="500" spans="1:11" s="1" customFormat="1">
      <c r="A500" s="47"/>
      <c r="B500" s="49"/>
      <c r="C500" s="40" t="s">
        <v>15</v>
      </c>
      <c r="D500" s="25"/>
      <c r="E500" s="25"/>
      <c r="F500" s="25"/>
      <c r="G500" s="25"/>
      <c r="H500" s="25"/>
      <c r="I500" s="3"/>
      <c r="J500" s="26"/>
      <c r="K500" s="27"/>
    </row>
    <row r="501" spans="1:11" s="1" customFormat="1" ht="36">
      <c r="A501" s="47"/>
      <c r="B501" s="49"/>
      <c r="C501" s="40" t="s">
        <v>16</v>
      </c>
      <c r="D501" s="25"/>
      <c r="E501" s="25"/>
      <c r="F501" s="25"/>
      <c r="G501" s="25"/>
      <c r="H501" s="25"/>
      <c r="I501" s="3"/>
      <c r="J501" s="26"/>
      <c r="K501" s="27"/>
    </row>
    <row r="502" spans="1:11" s="1" customFormat="1">
      <c r="A502" s="47"/>
      <c r="B502" s="49"/>
      <c r="C502" s="40" t="s">
        <v>17</v>
      </c>
      <c r="D502" s="25"/>
      <c r="E502" s="28" t="s">
        <v>12</v>
      </c>
      <c r="F502" s="28" t="s">
        <v>12</v>
      </c>
      <c r="G502" s="28" t="s">
        <v>12</v>
      </c>
      <c r="H502" s="25"/>
      <c r="I502" s="3"/>
      <c r="J502" s="28" t="s">
        <v>12</v>
      </c>
      <c r="K502" s="28" t="s">
        <v>12</v>
      </c>
    </row>
    <row r="503" spans="1:11" s="1" customFormat="1">
      <c r="A503" s="47"/>
      <c r="B503" s="49"/>
      <c r="C503" s="40" t="s">
        <v>18</v>
      </c>
      <c r="D503" s="25">
        <v>1100</v>
      </c>
      <c r="E503" s="28" t="s">
        <v>12</v>
      </c>
      <c r="F503" s="28" t="s">
        <v>12</v>
      </c>
      <c r="G503" s="28" t="s">
        <v>12</v>
      </c>
      <c r="H503" s="25">
        <v>280</v>
      </c>
      <c r="I503" s="3">
        <f t="shared" ref="I503" si="80">H503/D503</f>
        <v>0.25454545454545452</v>
      </c>
      <c r="J503" s="28" t="s">
        <v>12</v>
      </c>
      <c r="K503" s="28" t="s">
        <v>12</v>
      </c>
    </row>
    <row r="504" spans="1:11" s="22" customFormat="1" ht="15" customHeight="1">
      <c r="A504" s="47" t="s">
        <v>103</v>
      </c>
      <c r="B504" s="49" t="s">
        <v>32</v>
      </c>
      <c r="C504" s="39" t="s">
        <v>11</v>
      </c>
      <c r="D504" s="24">
        <f>SUM(D505:D510)</f>
        <v>3380</v>
      </c>
      <c r="E504" s="28" t="s">
        <v>12</v>
      </c>
      <c r="F504" s="28" t="s">
        <v>12</v>
      </c>
      <c r="G504" s="28" t="s">
        <v>12</v>
      </c>
      <c r="H504" s="24">
        <f t="shared" ref="H504" si="81">SUM(H505:H510)</f>
        <v>1005.6</v>
      </c>
      <c r="I504" s="30">
        <f>H504/D504</f>
        <v>0.2975147928994083</v>
      </c>
      <c r="J504" s="28" t="s">
        <v>12</v>
      </c>
      <c r="K504" s="28" t="s">
        <v>12</v>
      </c>
    </row>
    <row r="505" spans="1:11" s="22" customFormat="1">
      <c r="A505" s="47"/>
      <c r="B505" s="49"/>
      <c r="C505" s="40" t="s">
        <v>13</v>
      </c>
      <c r="D505" s="25"/>
      <c r="E505" s="25"/>
      <c r="F505" s="25"/>
      <c r="G505" s="25"/>
      <c r="H505" s="25"/>
      <c r="I505" s="3"/>
      <c r="J505" s="25"/>
      <c r="K505" s="25"/>
    </row>
    <row r="506" spans="1:11" s="22" customFormat="1" ht="15" customHeight="1">
      <c r="A506" s="47"/>
      <c r="B506" s="49"/>
      <c r="C506" s="40" t="s">
        <v>14</v>
      </c>
      <c r="D506" s="25"/>
      <c r="E506" s="25"/>
      <c r="F506" s="25"/>
      <c r="G506" s="25"/>
      <c r="H506" s="25"/>
      <c r="I506" s="26"/>
      <c r="J506" s="26"/>
      <c r="K506" s="27"/>
    </row>
    <row r="507" spans="1:11" s="22" customFormat="1">
      <c r="A507" s="47"/>
      <c r="B507" s="49"/>
      <c r="C507" s="40" t="s">
        <v>15</v>
      </c>
      <c r="D507" s="25"/>
      <c r="E507" s="25"/>
      <c r="F507" s="25"/>
      <c r="G507" s="25"/>
      <c r="H507" s="25"/>
      <c r="I507" s="3"/>
      <c r="J507" s="26"/>
      <c r="K507" s="27"/>
    </row>
    <row r="508" spans="1:11" s="22" customFormat="1" ht="15" customHeight="1">
      <c r="A508" s="47"/>
      <c r="B508" s="49"/>
      <c r="C508" s="40" t="s">
        <v>16</v>
      </c>
      <c r="D508" s="25"/>
      <c r="E508" s="25"/>
      <c r="F508" s="25"/>
      <c r="G508" s="25"/>
      <c r="H508" s="25"/>
      <c r="I508" s="3"/>
      <c r="J508" s="26"/>
      <c r="K508" s="27"/>
    </row>
    <row r="509" spans="1:11" s="22" customFormat="1">
      <c r="A509" s="47"/>
      <c r="B509" s="49"/>
      <c r="C509" s="40" t="s">
        <v>17</v>
      </c>
      <c r="D509" s="25"/>
      <c r="E509" s="28" t="s">
        <v>12</v>
      </c>
      <c r="F509" s="28" t="s">
        <v>12</v>
      </c>
      <c r="G509" s="28" t="s">
        <v>12</v>
      </c>
      <c r="H509" s="25"/>
      <c r="I509" s="3"/>
      <c r="J509" s="28" t="s">
        <v>12</v>
      </c>
      <c r="K509" s="28" t="s">
        <v>12</v>
      </c>
    </row>
    <row r="510" spans="1:11" s="22" customFormat="1" ht="39" customHeight="1">
      <c r="A510" s="47"/>
      <c r="B510" s="49"/>
      <c r="C510" s="40" t="s">
        <v>18</v>
      </c>
      <c r="D510" s="25">
        <f>SUM(D517)</f>
        <v>3380</v>
      </c>
      <c r="E510" s="28" t="s">
        <v>12</v>
      </c>
      <c r="F510" s="28" t="s">
        <v>12</v>
      </c>
      <c r="G510" s="28" t="s">
        <v>12</v>
      </c>
      <c r="H510" s="25">
        <f>SUM(H517)</f>
        <v>1005.6</v>
      </c>
      <c r="I510" s="3">
        <f t="shared" ref="I510" si="82">H510/D510</f>
        <v>0.2975147928994083</v>
      </c>
      <c r="J510" s="28" t="s">
        <v>12</v>
      </c>
      <c r="K510" s="28" t="s">
        <v>12</v>
      </c>
    </row>
    <row r="511" spans="1:11" s="22" customFormat="1">
      <c r="A511" s="47" t="s">
        <v>104</v>
      </c>
      <c r="B511" s="49" t="s">
        <v>32</v>
      </c>
      <c r="C511" s="39" t="s">
        <v>11</v>
      </c>
      <c r="D511" s="24">
        <f>SUM(D512:D517)</f>
        <v>3380</v>
      </c>
      <c r="E511" s="28" t="s">
        <v>12</v>
      </c>
      <c r="F511" s="28" t="s">
        <v>12</v>
      </c>
      <c r="G511" s="28" t="s">
        <v>12</v>
      </c>
      <c r="H511" s="24">
        <f t="shared" ref="H511" si="83">SUM(H512:H517)</f>
        <v>1005.6</v>
      </c>
      <c r="I511" s="30">
        <f>H511/D511</f>
        <v>0.2975147928994083</v>
      </c>
      <c r="J511" s="28" t="s">
        <v>12</v>
      </c>
      <c r="K511" s="28" t="s">
        <v>12</v>
      </c>
    </row>
    <row r="512" spans="1:11" s="22" customFormat="1" ht="16.5" customHeight="1">
      <c r="A512" s="47"/>
      <c r="B512" s="49"/>
      <c r="C512" s="40" t="s">
        <v>13</v>
      </c>
      <c r="D512" s="25"/>
      <c r="E512" s="25"/>
      <c r="F512" s="25"/>
      <c r="G512" s="25"/>
      <c r="H512" s="25"/>
      <c r="I512" s="3"/>
      <c r="J512" s="25"/>
      <c r="K512" s="25"/>
    </row>
    <row r="513" spans="1:12" s="22" customFormat="1" ht="24">
      <c r="A513" s="47"/>
      <c r="B513" s="49"/>
      <c r="C513" s="40" t="s">
        <v>14</v>
      </c>
      <c r="D513" s="25"/>
      <c r="E513" s="25"/>
      <c r="F513" s="25"/>
      <c r="G513" s="25"/>
      <c r="H513" s="25"/>
      <c r="I513" s="26"/>
      <c r="J513" s="26"/>
      <c r="K513" s="27"/>
    </row>
    <row r="514" spans="1:12" s="22" customFormat="1">
      <c r="A514" s="47"/>
      <c r="B514" s="49"/>
      <c r="C514" s="40" t="s">
        <v>15</v>
      </c>
      <c r="D514" s="25"/>
      <c r="E514" s="25"/>
      <c r="F514" s="25"/>
      <c r="G514" s="25"/>
      <c r="H514" s="25"/>
      <c r="I514" s="3"/>
      <c r="J514" s="26"/>
      <c r="K514" s="27"/>
    </row>
    <row r="515" spans="1:12" s="22" customFormat="1" ht="36">
      <c r="A515" s="47"/>
      <c r="B515" s="49"/>
      <c r="C515" s="40" t="s">
        <v>16</v>
      </c>
      <c r="D515" s="25"/>
      <c r="E515" s="25"/>
      <c r="F515" s="25"/>
      <c r="G515" s="25"/>
      <c r="H515" s="25"/>
      <c r="I515" s="3"/>
      <c r="J515" s="26"/>
      <c r="K515" s="27"/>
    </row>
    <row r="516" spans="1:12" s="22" customFormat="1">
      <c r="A516" s="47"/>
      <c r="B516" s="49"/>
      <c r="C516" s="40" t="s">
        <v>17</v>
      </c>
      <c r="D516" s="25"/>
      <c r="E516" s="28" t="s">
        <v>12</v>
      </c>
      <c r="F516" s="28" t="s">
        <v>12</v>
      </c>
      <c r="G516" s="28" t="s">
        <v>12</v>
      </c>
      <c r="H516" s="25"/>
      <c r="I516" s="3"/>
      <c r="J516" s="28" t="s">
        <v>12</v>
      </c>
      <c r="K516" s="28" t="s">
        <v>12</v>
      </c>
    </row>
    <row r="517" spans="1:12" s="22" customFormat="1">
      <c r="A517" s="47"/>
      <c r="B517" s="49"/>
      <c r="C517" s="40" t="s">
        <v>18</v>
      </c>
      <c r="D517" s="25">
        <v>3380</v>
      </c>
      <c r="E517" s="28" t="s">
        <v>12</v>
      </c>
      <c r="F517" s="28" t="s">
        <v>12</v>
      </c>
      <c r="G517" s="28" t="s">
        <v>12</v>
      </c>
      <c r="H517" s="25">
        <v>1005.6</v>
      </c>
      <c r="I517" s="3">
        <f t="shared" ref="I517" si="84">H517/D517</f>
        <v>0.2975147928994083</v>
      </c>
      <c r="J517" s="28" t="s">
        <v>12</v>
      </c>
      <c r="K517" s="28" t="s">
        <v>12</v>
      </c>
    </row>
    <row r="518" spans="1:12" ht="15" customHeight="1">
      <c r="A518" s="47" t="s">
        <v>44</v>
      </c>
      <c r="B518" s="58" t="s">
        <v>45</v>
      </c>
      <c r="C518" s="39" t="s">
        <v>11</v>
      </c>
      <c r="D518" s="24">
        <f>SUM(D519,D521,D524)</f>
        <v>329297.90000000002</v>
      </c>
      <c r="E518" s="28" t="s">
        <v>12</v>
      </c>
      <c r="F518" s="28" t="s">
        <v>12</v>
      </c>
      <c r="G518" s="28" t="s">
        <v>12</v>
      </c>
      <c r="H518" s="24">
        <f>SUM(H519,H521,H524)</f>
        <v>204002.55</v>
      </c>
      <c r="I518" s="30">
        <f>H518/D518</f>
        <v>0.61950759479486495</v>
      </c>
      <c r="J518" s="28" t="s">
        <v>12</v>
      </c>
      <c r="K518" s="28" t="s">
        <v>12</v>
      </c>
    </row>
    <row r="519" spans="1:12">
      <c r="A519" s="47"/>
      <c r="B519" s="58"/>
      <c r="C519" s="40" t="s">
        <v>13</v>
      </c>
      <c r="D519" s="4">
        <f>SUM(D527,D534)</f>
        <v>18178.900000000001</v>
      </c>
      <c r="E519" s="25">
        <f t="shared" ref="E519:H520" si="85">SUM(E527,E534)</f>
        <v>18178.900000000001</v>
      </c>
      <c r="F519" s="25">
        <f t="shared" si="85"/>
        <v>2338.9</v>
      </c>
      <c r="G519" s="25">
        <f t="shared" si="85"/>
        <v>0</v>
      </c>
      <c r="H519" s="25">
        <f t="shared" si="85"/>
        <v>0</v>
      </c>
      <c r="I519" s="3">
        <f>H519/D519</f>
        <v>0</v>
      </c>
      <c r="J519" s="3">
        <f>G519/E519</f>
        <v>0</v>
      </c>
      <c r="K519" s="3">
        <f>G519/F519</f>
        <v>0</v>
      </c>
      <c r="L519" s="11"/>
    </row>
    <row r="520" spans="1:12" ht="15" customHeight="1">
      <c r="A520" s="47"/>
      <c r="B520" s="58"/>
      <c r="C520" s="40" t="s">
        <v>14</v>
      </c>
      <c r="D520" s="4">
        <f>SUM(D528,D535)</f>
        <v>18178.900000000001</v>
      </c>
      <c r="E520" s="25">
        <f t="shared" si="85"/>
        <v>18178.900000000001</v>
      </c>
      <c r="F520" s="25">
        <f t="shared" si="85"/>
        <v>2338.9</v>
      </c>
      <c r="G520" s="25">
        <f t="shared" si="85"/>
        <v>0</v>
      </c>
      <c r="H520" s="25">
        <f t="shared" si="85"/>
        <v>0</v>
      </c>
      <c r="I520" s="3">
        <f>H520/D520</f>
        <v>0</v>
      </c>
      <c r="J520" s="3">
        <f>G520/E520</f>
        <v>0</v>
      </c>
      <c r="K520" s="3">
        <f>G520/F520</f>
        <v>0</v>
      </c>
      <c r="L520" s="12"/>
    </row>
    <row r="521" spans="1:12">
      <c r="A521" s="47"/>
      <c r="B521" s="58"/>
      <c r="C521" s="40" t="s">
        <v>15</v>
      </c>
      <c r="D521" s="4">
        <f t="shared" ref="D521:H522" si="86">SUM(D529,D536)</f>
        <v>147084</v>
      </c>
      <c r="E521" s="25">
        <f t="shared" si="86"/>
        <v>147084</v>
      </c>
      <c r="F521" s="28" t="s">
        <v>12</v>
      </c>
      <c r="G521" s="25">
        <f t="shared" si="86"/>
        <v>0</v>
      </c>
      <c r="H521" s="25">
        <f t="shared" si="86"/>
        <v>0</v>
      </c>
      <c r="I521" s="3">
        <f>H521/D521</f>
        <v>0</v>
      </c>
      <c r="J521" s="29" t="s">
        <v>12</v>
      </c>
      <c r="K521" s="29" t="s">
        <v>12</v>
      </c>
      <c r="L521" s="13"/>
    </row>
    <row r="522" spans="1:12" ht="15" customHeight="1">
      <c r="A522" s="47"/>
      <c r="B522" s="58"/>
      <c r="C522" s="40" t="s">
        <v>16</v>
      </c>
      <c r="D522" s="4">
        <f t="shared" si="86"/>
        <v>147084</v>
      </c>
      <c r="E522" s="25">
        <f t="shared" si="86"/>
        <v>147084</v>
      </c>
      <c r="F522" s="28" t="s">
        <v>12</v>
      </c>
      <c r="G522" s="25">
        <f t="shared" si="86"/>
        <v>0</v>
      </c>
      <c r="H522" s="25">
        <f t="shared" si="86"/>
        <v>0</v>
      </c>
      <c r="I522" s="3">
        <f>H522/D522</f>
        <v>0</v>
      </c>
      <c r="J522" s="29" t="s">
        <v>12</v>
      </c>
      <c r="K522" s="29" t="s">
        <v>12</v>
      </c>
      <c r="L522" s="12"/>
    </row>
    <row r="523" spans="1:12">
      <c r="A523" s="47"/>
      <c r="B523" s="58"/>
      <c r="C523" s="40" t="s">
        <v>17</v>
      </c>
      <c r="D523" s="4"/>
      <c r="E523" s="28" t="s">
        <v>12</v>
      </c>
      <c r="F523" s="28" t="s">
        <v>12</v>
      </c>
      <c r="G523" s="28" t="s">
        <v>12</v>
      </c>
      <c r="H523" s="25"/>
      <c r="I523" s="3"/>
      <c r="J523" s="28" t="s">
        <v>12</v>
      </c>
      <c r="K523" s="28" t="s">
        <v>12</v>
      </c>
      <c r="L523" s="14"/>
    </row>
    <row r="524" spans="1:12">
      <c r="A524" s="47"/>
      <c r="B524" s="58"/>
      <c r="C524" s="40" t="s">
        <v>18</v>
      </c>
      <c r="D524" s="4">
        <f t="shared" ref="D524:H524" si="87">SUM(D532,D539)</f>
        <v>164035</v>
      </c>
      <c r="E524" s="28" t="s">
        <v>12</v>
      </c>
      <c r="F524" s="28" t="s">
        <v>12</v>
      </c>
      <c r="G524" s="28" t="s">
        <v>12</v>
      </c>
      <c r="H524" s="25">
        <f t="shared" si="87"/>
        <v>204002.55</v>
      </c>
      <c r="I524" s="3">
        <f t="shared" ref="I524" si="88">H524/D524</f>
        <v>1.2436525741457616</v>
      </c>
      <c r="J524" s="28" t="s">
        <v>12</v>
      </c>
      <c r="K524" s="28" t="s">
        <v>12</v>
      </c>
      <c r="L524" s="14"/>
    </row>
    <row r="525" spans="1:12">
      <c r="A525" s="47"/>
      <c r="B525" s="64" t="s">
        <v>19</v>
      </c>
      <c r="C525" s="64"/>
      <c r="D525" s="64"/>
      <c r="E525" s="64"/>
      <c r="F525" s="64"/>
      <c r="G525" s="64"/>
      <c r="H525" s="64"/>
      <c r="I525" s="64"/>
      <c r="J525" s="64"/>
      <c r="K525" s="26"/>
      <c r="L525" s="12"/>
    </row>
    <row r="526" spans="1:12" ht="15" customHeight="1">
      <c r="A526" s="47"/>
      <c r="B526" s="58" t="s">
        <v>20</v>
      </c>
      <c r="C526" s="39" t="s">
        <v>11</v>
      </c>
      <c r="D526" s="24">
        <f>SUM(D527,D529,D532)</f>
        <v>73262.899999999994</v>
      </c>
      <c r="E526" s="28" t="s">
        <v>12</v>
      </c>
      <c r="F526" s="28" t="s">
        <v>12</v>
      </c>
      <c r="G526" s="28" t="s">
        <v>12</v>
      </c>
      <c r="H526" s="24">
        <f>SUM(H527,H529,H532)</f>
        <v>154650</v>
      </c>
      <c r="I526" s="30">
        <f>H526/D526</f>
        <v>2.1108910512687871</v>
      </c>
      <c r="J526" s="28" t="s">
        <v>12</v>
      </c>
      <c r="K526" s="28" t="s">
        <v>12</v>
      </c>
    </row>
    <row r="527" spans="1:12">
      <c r="A527" s="47"/>
      <c r="B527" s="58"/>
      <c r="C527" s="40" t="s">
        <v>13</v>
      </c>
      <c r="D527" s="25">
        <f t="shared" ref="D527:H528" si="89">SUM(D541,D583)</f>
        <v>2338.9</v>
      </c>
      <c r="E527" s="25">
        <f t="shared" si="89"/>
        <v>2338.9</v>
      </c>
      <c r="F527" s="25">
        <f t="shared" si="89"/>
        <v>2338.9</v>
      </c>
      <c r="G527" s="25">
        <f t="shared" si="89"/>
        <v>0</v>
      </c>
      <c r="H527" s="25">
        <f t="shared" si="89"/>
        <v>0</v>
      </c>
      <c r="I527" s="3">
        <f>H527/D527</f>
        <v>0</v>
      </c>
      <c r="J527" s="3">
        <f>G527/E527</f>
        <v>0</v>
      </c>
      <c r="K527" s="3">
        <f>G527/F527</f>
        <v>0</v>
      </c>
    </row>
    <row r="528" spans="1:12" ht="15" customHeight="1">
      <c r="A528" s="47"/>
      <c r="B528" s="58"/>
      <c r="C528" s="40" t="s">
        <v>14</v>
      </c>
      <c r="D528" s="25">
        <f t="shared" si="89"/>
        <v>2338.9</v>
      </c>
      <c r="E528" s="25">
        <f t="shared" si="89"/>
        <v>2338.9</v>
      </c>
      <c r="F528" s="25">
        <f t="shared" si="89"/>
        <v>2338.9</v>
      </c>
      <c r="G528" s="25">
        <f t="shared" si="89"/>
        <v>0</v>
      </c>
      <c r="H528" s="25">
        <f t="shared" si="89"/>
        <v>0</v>
      </c>
      <c r="I528" s="3">
        <f>H528/D528</f>
        <v>0</v>
      </c>
      <c r="J528" s="3">
        <f>G528/E528</f>
        <v>0</v>
      </c>
      <c r="K528" s="3">
        <f>G528/F528</f>
        <v>0</v>
      </c>
    </row>
    <row r="529" spans="1:11">
      <c r="A529" s="47"/>
      <c r="B529" s="58"/>
      <c r="C529" s="40" t="s">
        <v>15</v>
      </c>
      <c r="D529" s="25">
        <f>SUM(D543,D585)</f>
        <v>18924</v>
      </c>
      <c r="E529" s="25">
        <f>SUM(E543,E585)</f>
        <v>18924</v>
      </c>
      <c r="F529" s="28" t="s">
        <v>12</v>
      </c>
      <c r="G529" s="25">
        <f>SUM(G543,G585)</f>
        <v>0</v>
      </c>
      <c r="H529" s="25">
        <f>SUM(H543,H585)</f>
        <v>0</v>
      </c>
      <c r="I529" s="3">
        <f>H529/D529</f>
        <v>0</v>
      </c>
      <c r="J529" s="29" t="s">
        <v>12</v>
      </c>
      <c r="K529" s="29" t="s">
        <v>12</v>
      </c>
    </row>
    <row r="530" spans="1:11" ht="15" customHeight="1">
      <c r="A530" s="47"/>
      <c r="B530" s="58"/>
      <c r="C530" s="40" t="s">
        <v>16</v>
      </c>
      <c r="D530" s="25">
        <f>SUM(D544,D586)</f>
        <v>18924</v>
      </c>
      <c r="E530" s="25">
        <f>SUM(E544,E586)</f>
        <v>18924</v>
      </c>
      <c r="F530" s="28" t="s">
        <v>12</v>
      </c>
      <c r="G530" s="25">
        <f>SUM(G544,G586)</f>
        <v>0</v>
      </c>
      <c r="H530" s="25">
        <f>SUM(H544,H586)</f>
        <v>0</v>
      </c>
      <c r="I530" s="3">
        <f>H530/D530</f>
        <v>0</v>
      </c>
      <c r="J530" s="29" t="s">
        <v>12</v>
      </c>
      <c r="K530" s="29" t="s">
        <v>12</v>
      </c>
    </row>
    <row r="531" spans="1:11">
      <c r="A531" s="47"/>
      <c r="B531" s="58"/>
      <c r="C531" s="40" t="s">
        <v>17</v>
      </c>
      <c r="D531" s="25"/>
      <c r="E531" s="28" t="s">
        <v>12</v>
      </c>
      <c r="F531" s="28" t="s">
        <v>12</v>
      </c>
      <c r="G531" s="28" t="s">
        <v>12</v>
      </c>
      <c r="H531" s="25"/>
      <c r="I531" s="3"/>
      <c r="J531" s="28" t="s">
        <v>12</v>
      </c>
      <c r="K531" s="28" t="s">
        <v>12</v>
      </c>
    </row>
    <row r="532" spans="1:11">
      <c r="A532" s="47"/>
      <c r="B532" s="58"/>
      <c r="C532" s="40" t="s">
        <v>18</v>
      </c>
      <c r="D532" s="25">
        <f>SUM(D546,D588)</f>
        <v>52000</v>
      </c>
      <c r="E532" s="28" t="s">
        <v>12</v>
      </c>
      <c r="F532" s="28" t="s">
        <v>12</v>
      </c>
      <c r="G532" s="28" t="s">
        <v>12</v>
      </c>
      <c r="H532" s="25">
        <f>SUM(H546,H588)</f>
        <v>154650</v>
      </c>
      <c r="I532" s="3">
        <f t="shared" ref="I532" si="90">H532/D532</f>
        <v>2.9740384615384614</v>
      </c>
      <c r="J532" s="28" t="s">
        <v>12</v>
      </c>
      <c r="K532" s="28" t="s">
        <v>12</v>
      </c>
    </row>
    <row r="533" spans="1:11">
      <c r="A533" s="47"/>
      <c r="B533" s="49" t="s">
        <v>21</v>
      </c>
      <c r="C533" s="39" t="s">
        <v>11</v>
      </c>
      <c r="D533" s="24">
        <f>SUM(D534,D536,D539)</f>
        <v>256035</v>
      </c>
      <c r="E533" s="28" t="s">
        <v>12</v>
      </c>
      <c r="F533" s="28" t="s">
        <v>12</v>
      </c>
      <c r="G533" s="28" t="s">
        <v>12</v>
      </c>
      <c r="H533" s="24">
        <f>SUM(H534,H536,H539)</f>
        <v>49352.55</v>
      </c>
      <c r="I533" s="30">
        <f>H533/D533</f>
        <v>0.19275704493526277</v>
      </c>
      <c r="J533" s="28" t="s">
        <v>12</v>
      </c>
      <c r="K533" s="28" t="s">
        <v>12</v>
      </c>
    </row>
    <row r="534" spans="1:11">
      <c r="A534" s="47"/>
      <c r="B534" s="49"/>
      <c r="C534" s="40" t="s">
        <v>13</v>
      </c>
      <c r="D534" s="25">
        <f>SUM(D555)</f>
        <v>15840</v>
      </c>
      <c r="E534" s="25">
        <f t="shared" ref="E534:H535" si="91">SUM(E555)</f>
        <v>15840</v>
      </c>
      <c r="F534" s="25">
        <f t="shared" si="91"/>
        <v>0</v>
      </c>
      <c r="G534" s="25">
        <f t="shared" si="91"/>
        <v>0</v>
      </c>
      <c r="H534" s="25">
        <f t="shared" si="91"/>
        <v>0</v>
      </c>
      <c r="I534" s="3">
        <f>H534/D534</f>
        <v>0</v>
      </c>
      <c r="J534" s="3">
        <f>G534/E534</f>
        <v>0</v>
      </c>
      <c r="K534" s="3" t="e">
        <f>G534/F534</f>
        <v>#DIV/0!</v>
      </c>
    </row>
    <row r="535" spans="1:11" ht="24">
      <c r="A535" s="47"/>
      <c r="B535" s="49"/>
      <c r="C535" s="40" t="s">
        <v>14</v>
      </c>
      <c r="D535" s="25">
        <f>SUM(D556)</f>
        <v>15840</v>
      </c>
      <c r="E535" s="25">
        <f t="shared" si="91"/>
        <v>15840</v>
      </c>
      <c r="F535" s="25">
        <f t="shared" si="91"/>
        <v>0</v>
      </c>
      <c r="G535" s="25">
        <f t="shared" si="91"/>
        <v>0</v>
      </c>
      <c r="H535" s="25">
        <f t="shared" si="91"/>
        <v>0</v>
      </c>
      <c r="I535" s="3">
        <f>H535/D535</f>
        <v>0</v>
      </c>
      <c r="J535" s="3">
        <f>G535/E535</f>
        <v>0</v>
      </c>
      <c r="K535" s="3" t="e">
        <f>G535/F535</f>
        <v>#DIV/0!</v>
      </c>
    </row>
    <row r="536" spans="1:11">
      <c r="A536" s="47"/>
      <c r="B536" s="49"/>
      <c r="C536" s="40" t="s">
        <v>15</v>
      </c>
      <c r="D536" s="25">
        <f>SUM(D557)</f>
        <v>128160</v>
      </c>
      <c r="E536" s="25">
        <f>SUM(E557)</f>
        <v>128160</v>
      </c>
      <c r="F536" s="28" t="s">
        <v>12</v>
      </c>
      <c r="G536" s="25">
        <f>SUM(G557)</f>
        <v>0</v>
      </c>
      <c r="H536" s="25">
        <f>SUM(H557)</f>
        <v>0</v>
      </c>
      <c r="I536" s="3">
        <f>H536/D536</f>
        <v>0</v>
      </c>
      <c r="J536" s="29" t="s">
        <v>12</v>
      </c>
      <c r="K536" s="29" t="s">
        <v>12</v>
      </c>
    </row>
    <row r="537" spans="1:11" ht="52.5" customHeight="1">
      <c r="A537" s="47"/>
      <c r="B537" s="49"/>
      <c r="C537" s="40" t="s">
        <v>16</v>
      </c>
      <c r="D537" s="25">
        <f>SUM(D558)</f>
        <v>128160</v>
      </c>
      <c r="E537" s="25">
        <f>SUM(E558)</f>
        <v>128160</v>
      </c>
      <c r="F537" s="28" t="s">
        <v>12</v>
      </c>
      <c r="G537" s="25">
        <f>SUM(G558)</f>
        <v>0</v>
      </c>
      <c r="H537" s="25">
        <f>SUM(H558)</f>
        <v>0</v>
      </c>
      <c r="I537" s="3">
        <f>H537/D537</f>
        <v>0</v>
      </c>
      <c r="J537" s="29" t="s">
        <v>12</v>
      </c>
      <c r="K537" s="29" t="s">
        <v>12</v>
      </c>
    </row>
    <row r="538" spans="1:11">
      <c r="A538" s="47"/>
      <c r="B538" s="49"/>
      <c r="C538" s="40" t="s">
        <v>17</v>
      </c>
      <c r="D538" s="25"/>
      <c r="E538" s="28" t="s">
        <v>12</v>
      </c>
      <c r="F538" s="28" t="s">
        <v>12</v>
      </c>
      <c r="G538" s="28" t="s">
        <v>12</v>
      </c>
      <c r="H538" s="25"/>
      <c r="I538" s="3"/>
      <c r="J538" s="28" t="s">
        <v>12</v>
      </c>
      <c r="K538" s="28" t="s">
        <v>12</v>
      </c>
    </row>
    <row r="539" spans="1:11">
      <c r="A539" s="47"/>
      <c r="B539" s="49"/>
      <c r="C539" s="40" t="s">
        <v>18</v>
      </c>
      <c r="D539" s="25">
        <f>SUM(D567)</f>
        <v>112035</v>
      </c>
      <c r="E539" s="28" t="s">
        <v>12</v>
      </c>
      <c r="F539" s="28" t="s">
        <v>12</v>
      </c>
      <c r="G539" s="28" t="s">
        <v>12</v>
      </c>
      <c r="H539" s="25">
        <f>SUM(H567)</f>
        <v>49352.55</v>
      </c>
      <c r="I539" s="3">
        <f t="shared" ref="I539" si="92">H539/D539</f>
        <v>0.44051010844825278</v>
      </c>
      <c r="J539" s="28" t="s">
        <v>12</v>
      </c>
      <c r="K539" s="28" t="s">
        <v>12</v>
      </c>
    </row>
    <row r="540" spans="1:11">
      <c r="A540" s="47" t="s">
        <v>46</v>
      </c>
      <c r="B540" s="49" t="s">
        <v>32</v>
      </c>
      <c r="C540" s="39" t="s">
        <v>11</v>
      </c>
      <c r="D540" s="24">
        <f>SUM(D541:D546)</f>
        <v>48000</v>
      </c>
      <c r="E540" s="28" t="s">
        <v>12</v>
      </c>
      <c r="F540" s="28" t="s">
        <v>12</v>
      </c>
      <c r="G540" s="28" t="s">
        <v>12</v>
      </c>
      <c r="H540" s="24">
        <f>SUM(H541:H546)</f>
        <v>154650</v>
      </c>
      <c r="I540" s="30">
        <f>H540/D540</f>
        <v>3.2218749999999998</v>
      </c>
      <c r="J540" s="28" t="s">
        <v>12</v>
      </c>
      <c r="K540" s="28" t="s">
        <v>12</v>
      </c>
    </row>
    <row r="541" spans="1:11">
      <c r="A541" s="47"/>
      <c r="B541" s="49"/>
      <c r="C541" s="40" t="s">
        <v>13</v>
      </c>
      <c r="D541" s="25"/>
      <c r="E541" s="25"/>
      <c r="F541" s="25"/>
      <c r="G541" s="25"/>
      <c r="H541" s="24"/>
      <c r="I541" s="3"/>
      <c r="J541" s="26"/>
      <c r="K541" s="27"/>
    </row>
    <row r="542" spans="1:11" ht="24">
      <c r="A542" s="47"/>
      <c r="B542" s="49"/>
      <c r="C542" s="40" t="s">
        <v>14</v>
      </c>
      <c r="D542" s="25"/>
      <c r="E542" s="25"/>
      <c r="F542" s="25"/>
      <c r="G542" s="25"/>
      <c r="H542" s="24"/>
      <c r="I542" s="26"/>
      <c r="J542" s="26"/>
      <c r="K542" s="27"/>
    </row>
    <row r="543" spans="1:11">
      <c r="A543" s="47"/>
      <c r="B543" s="49"/>
      <c r="C543" s="40" t="s">
        <v>15</v>
      </c>
      <c r="D543" s="25"/>
      <c r="E543" s="25"/>
      <c r="F543" s="25"/>
      <c r="G543" s="25"/>
      <c r="H543" s="24"/>
      <c r="I543" s="3"/>
      <c r="J543" s="26"/>
      <c r="K543" s="27"/>
    </row>
    <row r="544" spans="1:11" ht="36">
      <c r="A544" s="47"/>
      <c r="B544" s="49"/>
      <c r="C544" s="40" t="s">
        <v>16</v>
      </c>
      <c r="D544" s="25"/>
      <c r="E544" s="25"/>
      <c r="F544" s="25"/>
      <c r="G544" s="25"/>
      <c r="H544" s="24"/>
      <c r="I544" s="3"/>
      <c r="J544" s="26"/>
      <c r="K544" s="27"/>
    </row>
    <row r="545" spans="1:11">
      <c r="A545" s="47"/>
      <c r="B545" s="49"/>
      <c r="C545" s="40" t="s">
        <v>17</v>
      </c>
      <c r="D545" s="25"/>
      <c r="E545" s="28" t="s">
        <v>12</v>
      </c>
      <c r="F545" s="28" t="s">
        <v>12</v>
      </c>
      <c r="G545" s="28" t="s">
        <v>12</v>
      </c>
      <c r="H545" s="25"/>
      <c r="I545" s="3"/>
      <c r="J545" s="28" t="s">
        <v>12</v>
      </c>
      <c r="K545" s="28" t="s">
        <v>12</v>
      </c>
    </row>
    <row r="546" spans="1:11">
      <c r="A546" s="47"/>
      <c r="B546" s="49"/>
      <c r="C546" s="40" t="s">
        <v>18</v>
      </c>
      <c r="D546" s="25">
        <f>SUM(D553)</f>
        <v>48000</v>
      </c>
      <c r="E546" s="28" t="s">
        <v>12</v>
      </c>
      <c r="F546" s="28" t="s">
        <v>12</v>
      </c>
      <c r="G546" s="28" t="s">
        <v>12</v>
      </c>
      <c r="H546" s="25">
        <f>SUM(H553)</f>
        <v>154650</v>
      </c>
      <c r="I546" s="3">
        <f t="shared" ref="I546" si="93">H546/D546</f>
        <v>3.2218749999999998</v>
      </c>
      <c r="J546" s="28" t="s">
        <v>12</v>
      </c>
      <c r="K546" s="28" t="s">
        <v>12</v>
      </c>
    </row>
    <row r="547" spans="1:11" s="1" customFormat="1">
      <c r="A547" s="47" t="s">
        <v>73</v>
      </c>
      <c r="B547" s="49" t="s">
        <v>32</v>
      </c>
      <c r="C547" s="39" t="s">
        <v>11</v>
      </c>
      <c r="D547" s="24">
        <f>SUM(D553)</f>
        <v>48000</v>
      </c>
      <c r="E547" s="28" t="s">
        <v>12</v>
      </c>
      <c r="F547" s="28" t="s">
        <v>12</v>
      </c>
      <c r="G547" s="28" t="s">
        <v>12</v>
      </c>
      <c r="H547" s="24">
        <f t="shared" ref="H547" si="94">SUM(H553)</f>
        <v>154650</v>
      </c>
      <c r="I547" s="30">
        <f>H547/D547</f>
        <v>3.2218749999999998</v>
      </c>
      <c r="J547" s="28" t="s">
        <v>12</v>
      </c>
      <c r="K547" s="28" t="s">
        <v>12</v>
      </c>
    </row>
    <row r="548" spans="1:11" s="1" customFormat="1">
      <c r="A548" s="47"/>
      <c r="B548" s="49"/>
      <c r="C548" s="40" t="s">
        <v>13</v>
      </c>
      <c r="D548" s="25"/>
      <c r="E548" s="25"/>
      <c r="F548" s="25"/>
      <c r="G548" s="25"/>
      <c r="H548" s="24"/>
      <c r="I548" s="3"/>
      <c r="J548" s="26"/>
      <c r="K548" s="27"/>
    </row>
    <row r="549" spans="1:11" s="1" customFormat="1" ht="24">
      <c r="A549" s="47"/>
      <c r="B549" s="49"/>
      <c r="C549" s="40" t="s">
        <v>14</v>
      </c>
      <c r="D549" s="25"/>
      <c r="E549" s="25"/>
      <c r="F549" s="25"/>
      <c r="G549" s="25"/>
      <c r="H549" s="24"/>
      <c r="I549" s="26"/>
      <c r="J549" s="26"/>
      <c r="K549" s="27"/>
    </row>
    <row r="550" spans="1:11" s="1" customFormat="1">
      <c r="A550" s="47"/>
      <c r="B550" s="49"/>
      <c r="C550" s="40" t="s">
        <v>15</v>
      </c>
      <c r="D550" s="25"/>
      <c r="E550" s="25"/>
      <c r="F550" s="25"/>
      <c r="G550" s="25"/>
      <c r="H550" s="24"/>
      <c r="I550" s="3"/>
      <c r="J550" s="26"/>
      <c r="K550" s="27"/>
    </row>
    <row r="551" spans="1:11" s="1" customFormat="1" ht="36">
      <c r="A551" s="47"/>
      <c r="B551" s="49"/>
      <c r="C551" s="40" t="s">
        <v>16</v>
      </c>
      <c r="D551" s="25"/>
      <c r="E551" s="25"/>
      <c r="F551" s="25"/>
      <c r="G551" s="25"/>
      <c r="H551" s="24"/>
      <c r="I551" s="3"/>
      <c r="J551" s="26"/>
      <c r="K551" s="27"/>
    </row>
    <row r="552" spans="1:11" s="1" customFormat="1">
      <c r="A552" s="47"/>
      <c r="B552" s="49"/>
      <c r="C552" s="40" t="s">
        <v>17</v>
      </c>
      <c r="D552" s="25"/>
      <c r="E552" s="28" t="s">
        <v>12</v>
      </c>
      <c r="F552" s="28" t="s">
        <v>12</v>
      </c>
      <c r="G552" s="28" t="s">
        <v>12</v>
      </c>
      <c r="H552" s="25"/>
      <c r="I552" s="3"/>
      <c r="J552" s="28" t="s">
        <v>12</v>
      </c>
      <c r="K552" s="28" t="s">
        <v>12</v>
      </c>
    </row>
    <row r="553" spans="1:11" s="1" customFormat="1">
      <c r="A553" s="47"/>
      <c r="B553" s="49"/>
      <c r="C553" s="40" t="s">
        <v>18</v>
      </c>
      <c r="D553" s="25">
        <v>48000</v>
      </c>
      <c r="E553" s="28" t="s">
        <v>12</v>
      </c>
      <c r="F553" s="28" t="s">
        <v>12</v>
      </c>
      <c r="G553" s="28" t="s">
        <v>12</v>
      </c>
      <c r="H553" s="25">
        <v>154650</v>
      </c>
      <c r="I553" s="3">
        <f t="shared" ref="I553" si="95">H553/D553</f>
        <v>3.2218749999999998</v>
      </c>
      <c r="J553" s="28" t="s">
        <v>12</v>
      </c>
      <c r="K553" s="28" t="s">
        <v>12</v>
      </c>
    </row>
    <row r="554" spans="1:11">
      <c r="A554" s="47" t="s">
        <v>78</v>
      </c>
      <c r="B554" s="49" t="s">
        <v>47</v>
      </c>
      <c r="C554" s="39" t="s">
        <v>11</v>
      </c>
      <c r="D554" s="24">
        <f>SUM(D555,D557,D560)</f>
        <v>256035</v>
      </c>
      <c r="E554" s="28" t="s">
        <v>12</v>
      </c>
      <c r="F554" s="28" t="s">
        <v>12</v>
      </c>
      <c r="G554" s="28" t="s">
        <v>12</v>
      </c>
      <c r="H554" s="24">
        <f>SUM(H555,H557,H560)</f>
        <v>49352.55</v>
      </c>
      <c r="I554" s="30">
        <f>H554/D554</f>
        <v>0.19275704493526277</v>
      </c>
      <c r="J554" s="28" t="s">
        <v>12</v>
      </c>
      <c r="K554" s="28" t="s">
        <v>12</v>
      </c>
    </row>
    <row r="555" spans="1:11">
      <c r="A555" s="47"/>
      <c r="B555" s="49"/>
      <c r="C555" s="40" t="s">
        <v>13</v>
      </c>
      <c r="D555" s="25">
        <f t="shared" ref="D555:E558" si="96">SUM(D562)</f>
        <v>15840</v>
      </c>
      <c r="E555" s="25">
        <f t="shared" si="96"/>
        <v>15840</v>
      </c>
      <c r="F555" s="25">
        <f t="shared" ref="D555:H560" si="97">SUM(F562)</f>
        <v>0</v>
      </c>
      <c r="G555" s="25">
        <f t="shared" si="97"/>
        <v>0</v>
      </c>
      <c r="H555" s="25">
        <f t="shared" si="97"/>
        <v>0</v>
      </c>
      <c r="I555" s="3">
        <f>H555/D555</f>
        <v>0</v>
      </c>
      <c r="J555" s="3">
        <f>G555/E555</f>
        <v>0</v>
      </c>
      <c r="K555" s="3" t="e">
        <f>G555/F555</f>
        <v>#DIV/0!</v>
      </c>
    </row>
    <row r="556" spans="1:11" ht="24">
      <c r="A556" s="47"/>
      <c r="B556" s="49"/>
      <c r="C556" s="40" t="s">
        <v>14</v>
      </c>
      <c r="D556" s="25">
        <f t="shared" si="96"/>
        <v>15840</v>
      </c>
      <c r="E556" s="25">
        <f t="shared" si="96"/>
        <v>15840</v>
      </c>
      <c r="F556" s="25">
        <f t="shared" si="97"/>
        <v>0</v>
      </c>
      <c r="G556" s="25">
        <f t="shared" si="97"/>
        <v>0</v>
      </c>
      <c r="H556" s="25">
        <f t="shared" si="97"/>
        <v>0</v>
      </c>
      <c r="I556" s="3">
        <f>H556/D556</f>
        <v>0</v>
      </c>
      <c r="J556" s="3">
        <f>G556/E556</f>
        <v>0</v>
      </c>
      <c r="K556" s="3" t="e">
        <f>G556/F556</f>
        <v>#DIV/0!</v>
      </c>
    </row>
    <row r="557" spans="1:11">
      <c r="A557" s="47"/>
      <c r="B557" s="49"/>
      <c r="C557" s="40" t="s">
        <v>15</v>
      </c>
      <c r="D557" s="25">
        <f t="shared" si="96"/>
        <v>128160</v>
      </c>
      <c r="E557" s="25">
        <f t="shared" si="96"/>
        <v>128160</v>
      </c>
      <c r="F557" s="28" t="s">
        <v>12</v>
      </c>
      <c r="G557" s="25">
        <f t="shared" si="97"/>
        <v>0</v>
      </c>
      <c r="H557" s="25">
        <f t="shared" si="97"/>
        <v>0</v>
      </c>
      <c r="I557" s="3">
        <f>H557/D557</f>
        <v>0</v>
      </c>
      <c r="J557" s="29" t="s">
        <v>12</v>
      </c>
      <c r="K557" s="29" t="s">
        <v>12</v>
      </c>
    </row>
    <row r="558" spans="1:11" ht="36">
      <c r="A558" s="47"/>
      <c r="B558" s="49"/>
      <c r="C558" s="40" t="s">
        <v>16</v>
      </c>
      <c r="D558" s="25">
        <f t="shared" si="96"/>
        <v>128160</v>
      </c>
      <c r="E558" s="25">
        <f t="shared" si="96"/>
        <v>128160</v>
      </c>
      <c r="F558" s="28" t="s">
        <v>12</v>
      </c>
      <c r="G558" s="25">
        <f t="shared" si="97"/>
        <v>0</v>
      </c>
      <c r="H558" s="25">
        <f t="shared" si="97"/>
        <v>0</v>
      </c>
      <c r="I558" s="3">
        <f>H558/D558</f>
        <v>0</v>
      </c>
      <c r="J558" s="29" t="s">
        <v>12</v>
      </c>
      <c r="K558" s="29" t="s">
        <v>12</v>
      </c>
    </row>
    <row r="559" spans="1:11">
      <c r="A559" s="47"/>
      <c r="B559" s="49"/>
      <c r="C559" s="40" t="s">
        <v>17</v>
      </c>
      <c r="D559" s="25"/>
      <c r="E559" s="28" t="s">
        <v>12</v>
      </c>
      <c r="F559" s="28" t="s">
        <v>12</v>
      </c>
      <c r="G559" s="28" t="s">
        <v>12</v>
      </c>
      <c r="H559" s="25"/>
      <c r="I559" s="3"/>
      <c r="J559" s="28" t="s">
        <v>12</v>
      </c>
      <c r="K559" s="28" t="s">
        <v>12</v>
      </c>
    </row>
    <row r="560" spans="1:11">
      <c r="A560" s="47"/>
      <c r="B560" s="49"/>
      <c r="C560" s="40" t="s">
        <v>18</v>
      </c>
      <c r="D560" s="25">
        <f t="shared" si="97"/>
        <v>112035</v>
      </c>
      <c r="E560" s="28" t="s">
        <v>12</v>
      </c>
      <c r="F560" s="28" t="s">
        <v>12</v>
      </c>
      <c r="G560" s="28" t="s">
        <v>12</v>
      </c>
      <c r="H560" s="25">
        <f t="shared" si="97"/>
        <v>49352.55</v>
      </c>
      <c r="I560" s="3">
        <f t="shared" ref="I560" si="98">H560/D560</f>
        <v>0.44051010844825278</v>
      </c>
      <c r="J560" s="28" t="s">
        <v>12</v>
      </c>
      <c r="K560" s="28" t="s">
        <v>12</v>
      </c>
    </row>
    <row r="561" spans="1:11" s="1" customFormat="1">
      <c r="A561" s="47" t="s">
        <v>74</v>
      </c>
      <c r="B561" s="49" t="s">
        <v>47</v>
      </c>
      <c r="C561" s="39" t="s">
        <v>11</v>
      </c>
      <c r="D561" s="24">
        <f>SUM(D562,D564,D567)</f>
        <v>256035</v>
      </c>
      <c r="E561" s="28" t="s">
        <v>12</v>
      </c>
      <c r="F561" s="28" t="s">
        <v>12</v>
      </c>
      <c r="G561" s="28" t="s">
        <v>12</v>
      </c>
      <c r="H561" s="24">
        <f>SUM(H562,H564,H567)</f>
        <v>49352.55</v>
      </c>
      <c r="I561" s="30">
        <f>H561/D561</f>
        <v>0.19275704493526277</v>
      </c>
      <c r="J561" s="28" t="s">
        <v>12</v>
      </c>
      <c r="K561" s="28" t="s">
        <v>12</v>
      </c>
    </row>
    <row r="562" spans="1:11" s="1" customFormat="1">
      <c r="A562" s="47"/>
      <c r="B562" s="49"/>
      <c r="C562" s="40" t="s">
        <v>13</v>
      </c>
      <c r="D562" s="25">
        <v>15840</v>
      </c>
      <c r="E562" s="25">
        <v>15840</v>
      </c>
      <c r="F562" s="4">
        <v>0</v>
      </c>
      <c r="G562" s="4">
        <v>0</v>
      </c>
      <c r="H562" s="10">
        <v>0</v>
      </c>
      <c r="I562" s="3">
        <f>H562/D562</f>
        <v>0</v>
      </c>
      <c r="J562" s="3">
        <f>G562/E562</f>
        <v>0</v>
      </c>
      <c r="K562" s="3" t="e">
        <f>G562/F562</f>
        <v>#DIV/0!</v>
      </c>
    </row>
    <row r="563" spans="1:11" s="1" customFormat="1" ht="24">
      <c r="A563" s="47"/>
      <c r="B563" s="49"/>
      <c r="C563" s="40" t="s">
        <v>14</v>
      </c>
      <c r="D563" s="25">
        <v>15840</v>
      </c>
      <c r="E563" s="25">
        <v>15840</v>
      </c>
      <c r="F563" s="4">
        <v>0</v>
      </c>
      <c r="G563" s="4">
        <v>0</v>
      </c>
      <c r="H563" s="10">
        <v>0</v>
      </c>
      <c r="I563" s="3">
        <f>H563/D563</f>
        <v>0</v>
      </c>
      <c r="J563" s="3">
        <f>G563/E563</f>
        <v>0</v>
      </c>
      <c r="K563" s="3" t="e">
        <f>G563/F563</f>
        <v>#DIV/0!</v>
      </c>
    </row>
    <row r="564" spans="1:11" s="1" customFormat="1">
      <c r="A564" s="47"/>
      <c r="B564" s="49"/>
      <c r="C564" s="40" t="s">
        <v>15</v>
      </c>
      <c r="D564" s="25">
        <v>128160</v>
      </c>
      <c r="E564" s="25">
        <v>128160</v>
      </c>
      <c r="F564" s="28" t="s">
        <v>12</v>
      </c>
      <c r="G564" s="25">
        <v>0</v>
      </c>
      <c r="H564" s="25">
        <v>0</v>
      </c>
      <c r="I564" s="3">
        <f>H564/D564</f>
        <v>0</v>
      </c>
      <c r="J564" s="29" t="s">
        <v>12</v>
      </c>
      <c r="K564" s="29" t="s">
        <v>12</v>
      </c>
    </row>
    <row r="565" spans="1:11" s="1" customFormat="1" ht="36">
      <c r="A565" s="47"/>
      <c r="B565" s="49"/>
      <c r="C565" s="40" t="s">
        <v>16</v>
      </c>
      <c r="D565" s="25">
        <v>128160</v>
      </c>
      <c r="E565" s="25">
        <v>128160</v>
      </c>
      <c r="F565" s="28" t="s">
        <v>12</v>
      </c>
      <c r="G565" s="25">
        <v>0</v>
      </c>
      <c r="H565" s="25">
        <v>0</v>
      </c>
      <c r="I565" s="3">
        <f>H565/D565</f>
        <v>0</v>
      </c>
      <c r="J565" s="29" t="s">
        <v>12</v>
      </c>
      <c r="K565" s="29" t="s">
        <v>12</v>
      </c>
    </row>
    <row r="566" spans="1:11" s="1" customFormat="1">
      <c r="A566" s="47"/>
      <c r="B566" s="49"/>
      <c r="C566" s="40" t="s">
        <v>17</v>
      </c>
      <c r="D566" s="25"/>
      <c r="E566" s="28" t="s">
        <v>12</v>
      </c>
      <c r="F566" s="28" t="s">
        <v>12</v>
      </c>
      <c r="G566" s="28" t="s">
        <v>12</v>
      </c>
      <c r="H566" s="25"/>
      <c r="I566" s="3"/>
      <c r="J566" s="28" t="s">
        <v>12</v>
      </c>
      <c r="K566" s="28" t="s">
        <v>12</v>
      </c>
    </row>
    <row r="567" spans="1:11" s="1" customFormat="1">
      <c r="A567" s="47"/>
      <c r="B567" s="49"/>
      <c r="C567" s="40" t="s">
        <v>18</v>
      </c>
      <c r="D567" s="25">
        <v>112035</v>
      </c>
      <c r="E567" s="28" t="s">
        <v>12</v>
      </c>
      <c r="F567" s="28" t="s">
        <v>12</v>
      </c>
      <c r="G567" s="28" t="s">
        <v>12</v>
      </c>
      <c r="H567" s="25">
        <v>49352.55</v>
      </c>
      <c r="I567" s="3">
        <f t="shared" ref="I567" si="99">H567/D567</f>
        <v>0.44051010844825278</v>
      </c>
      <c r="J567" s="28" t="s">
        <v>12</v>
      </c>
      <c r="K567" s="28" t="s">
        <v>12</v>
      </c>
    </row>
    <row r="568" spans="1:11" s="22" customFormat="1">
      <c r="A568" s="47" t="s">
        <v>105</v>
      </c>
      <c r="B568" s="49" t="s">
        <v>47</v>
      </c>
      <c r="C568" s="39" t="s">
        <v>11</v>
      </c>
      <c r="D568" s="24">
        <f>SUM(D569,D571,D574)</f>
        <v>35</v>
      </c>
      <c r="E568" s="28" t="s">
        <v>12</v>
      </c>
      <c r="F568" s="28" t="s">
        <v>12</v>
      </c>
      <c r="G568" s="28" t="s">
        <v>12</v>
      </c>
      <c r="H568" s="24">
        <f>SUM(H569,H571,H574)</f>
        <v>0</v>
      </c>
      <c r="I568" s="30">
        <f>H568/D568</f>
        <v>0</v>
      </c>
      <c r="J568" s="28" t="s">
        <v>12</v>
      </c>
      <c r="K568" s="28" t="s">
        <v>12</v>
      </c>
    </row>
    <row r="569" spans="1:11" s="22" customFormat="1">
      <c r="A569" s="47"/>
      <c r="B569" s="49"/>
      <c r="C569" s="40" t="s">
        <v>13</v>
      </c>
      <c r="D569" s="25"/>
      <c r="E569" s="25"/>
      <c r="F569" s="25"/>
      <c r="G569" s="25"/>
      <c r="H569" s="25"/>
      <c r="I569" s="3"/>
      <c r="J569" s="3"/>
      <c r="K569" s="3"/>
    </row>
    <row r="570" spans="1:11" s="22" customFormat="1" ht="24">
      <c r="A570" s="47"/>
      <c r="B570" s="49"/>
      <c r="C570" s="40" t="s">
        <v>14</v>
      </c>
      <c r="D570" s="25"/>
      <c r="E570" s="25"/>
      <c r="F570" s="25"/>
      <c r="G570" s="25"/>
      <c r="H570" s="25"/>
      <c r="I570" s="3"/>
      <c r="J570" s="3"/>
      <c r="K570" s="3"/>
    </row>
    <row r="571" spans="1:11" s="22" customFormat="1">
      <c r="A571" s="47"/>
      <c r="B571" s="49"/>
      <c r="C571" s="40" t="s">
        <v>15</v>
      </c>
      <c r="D571" s="25"/>
      <c r="E571" s="25"/>
      <c r="F571" s="28" t="s">
        <v>12</v>
      </c>
      <c r="G571" s="25"/>
      <c r="H571" s="25"/>
      <c r="I571" s="3"/>
      <c r="J571" s="29" t="s">
        <v>12</v>
      </c>
      <c r="K571" s="29" t="s">
        <v>12</v>
      </c>
    </row>
    <row r="572" spans="1:11" s="22" customFormat="1" ht="36">
      <c r="A572" s="47"/>
      <c r="B572" s="49"/>
      <c r="C572" s="40" t="s">
        <v>16</v>
      </c>
      <c r="D572" s="25"/>
      <c r="E572" s="25"/>
      <c r="F572" s="28" t="s">
        <v>12</v>
      </c>
      <c r="G572" s="25"/>
      <c r="H572" s="25"/>
      <c r="I572" s="3"/>
      <c r="J572" s="29" t="s">
        <v>12</v>
      </c>
      <c r="K572" s="29" t="s">
        <v>12</v>
      </c>
    </row>
    <row r="573" spans="1:11" s="22" customFormat="1">
      <c r="A573" s="47"/>
      <c r="B573" s="49"/>
      <c r="C573" s="40" t="s">
        <v>17</v>
      </c>
      <c r="D573" s="25"/>
      <c r="E573" s="28" t="s">
        <v>12</v>
      </c>
      <c r="F573" s="28" t="s">
        <v>12</v>
      </c>
      <c r="G573" s="28" t="s">
        <v>12</v>
      </c>
      <c r="H573" s="25"/>
      <c r="I573" s="3"/>
      <c r="J573" s="28" t="s">
        <v>12</v>
      </c>
      <c r="K573" s="28" t="s">
        <v>12</v>
      </c>
    </row>
    <row r="574" spans="1:11" s="22" customFormat="1">
      <c r="A574" s="47"/>
      <c r="B574" s="49"/>
      <c r="C574" s="40" t="s">
        <v>18</v>
      </c>
      <c r="D574" s="25">
        <f t="shared" ref="D574" si="100">SUM(D581)</f>
        <v>35</v>
      </c>
      <c r="E574" s="28" t="s">
        <v>12</v>
      </c>
      <c r="F574" s="28" t="s">
        <v>12</v>
      </c>
      <c r="G574" s="28" t="s">
        <v>12</v>
      </c>
      <c r="H574" s="25">
        <f t="shared" ref="H574" si="101">SUM(H581)</f>
        <v>0</v>
      </c>
      <c r="I574" s="3">
        <f t="shared" ref="I574" si="102">H574/D574</f>
        <v>0</v>
      </c>
      <c r="J574" s="28" t="s">
        <v>12</v>
      </c>
      <c r="K574" s="28" t="s">
        <v>12</v>
      </c>
    </row>
    <row r="575" spans="1:11" s="22" customFormat="1">
      <c r="A575" s="47" t="s">
        <v>106</v>
      </c>
      <c r="B575" s="49" t="s">
        <v>47</v>
      </c>
      <c r="C575" s="39" t="s">
        <v>11</v>
      </c>
      <c r="D575" s="24">
        <f>SUM(D576,D578,D581)</f>
        <v>35</v>
      </c>
      <c r="E575" s="28" t="s">
        <v>12</v>
      </c>
      <c r="F575" s="28" t="s">
        <v>12</v>
      </c>
      <c r="G575" s="28" t="s">
        <v>12</v>
      </c>
      <c r="H575" s="24">
        <f>SUM(H576,H578,H581)</f>
        <v>0</v>
      </c>
      <c r="I575" s="30">
        <f>H575/D575</f>
        <v>0</v>
      </c>
      <c r="J575" s="28" t="s">
        <v>12</v>
      </c>
      <c r="K575" s="28" t="s">
        <v>12</v>
      </c>
    </row>
    <row r="576" spans="1:11" s="22" customFormat="1">
      <c r="A576" s="47"/>
      <c r="B576" s="49"/>
      <c r="C576" s="40" t="s">
        <v>13</v>
      </c>
      <c r="D576" s="25"/>
      <c r="E576" s="4"/>
      <c r="F576" s="4"/>
      <c r="G576" s="4"/>
      <c r="H576" s="10"/>
      <c r="I576" s="3"/>
      <c r="J576" s="3"/>
      <c r="K576" s="3"/>
    </row>
    <row r="577" spans="1:11" s="22" customFormat="1" ht="24">
      <c r="A577" s="47"/>
      <c r="B577" s="49"/>
      <c r="C577" s="40" t="s">
        <v>14</v>
      </c>
      <c r="D577" s="25"/>
      <c r="E577" s="4"/>
      <c r="F577" s="4"/>
      <c r="G577" s="4"/>
      <c r="H577" s="10"/>
      <c r="I577" s="3"/>
      <c r="J577" s="3"/>
      <c r="K577" s="3"/>
    </row>
    <row r="578" spans="1:11" s="22" customFormat="1">
      <c r="A578" s="47"/>
      <c r="B578" s="49"/>
      <c r="C578" s="40" t="s">
        <v>15</v>
      </c>
      <c r="D578" s="25"/>
      <c r="E578" s="25"/>
      <c r="F578" s="28" t="s">
        <v>12</v>
      </c>
      <c r="G578" s="25"/>
      <c r="H578" s="25"/>
      <c r="I578" s="3"/>
      <c r="J578" s="29" t="s">
        <v>12</v>
      </c>
      <c r="K578" s="29" t="s">
        <v>12</v>
      </c>
    </row>
    <row r="579" spans="1:11" s="22" customFormat="1" ht="36">
      <c r="A579" s="47"/>
      <c r="B579" s="49"/>
      <c r="C579" s="40" t="s">
        <v>16</v>
      </c>
      <c r="D579" s="25"/>
      <c r="E579" s="25"/>
      <c r="F579" s="28" t="s">
        <v>12</v>
      </c>
      <c r="G579" s="25"/>
      <c r="H579" s="25"/>
      <c r="I579" s="3"/>
      <c r="J579" s="29" t="s">
        <v>12</v>
      </c>
      <c r="K579" s="29" t="s">
        <v>12</v>
      </c>
    </row>
    <row r="580" spans="1:11" s="22" customFormat="1">
      <c r="A580" s="47"/>
      <c r="B580" s="49"/>
      <c r="C580" s="40" t="s">
        <v>17</v>
      </c>
      <c r="D580" s="25"/>
      <c r="E580" s="28" t="s">
        <v>12</v>
      </c>
      <c r="F580" s="28" t="s">
        <v>12</v>
      </c>
      <c r="G580" s="28" t="s">
        <v>12</v>
      </c>
      <c r="H580" s="25"/>
      <c r="I580" s="3"/>
      <c r="J580" s="28" t="s">
        <v>12</v>
      </c>
      <c r="K580" s="28" t="s">
        <v>12</v>
      </c>
    </row>
    <row r="581" spans="1:11" s="22" customFormat="1">
      <c r="A581" s="47"/>
      <c r="B581" s="49"/>
      <c r="C581" s="40" t="s">
        <v>18</v>
      </c>
      <c r="D581" s="25">
        <v>35</v>
      </c>
      <c r="E581" s="28" t="s">
        <v>12</v>
      </c>
      <c r="F581" s="28" t="s">
        <v>12</v>
      </c>
      <c r="G581" s="28" t="s">
        <v>12</v>
      </c>
      <c r="H581" s="25">
        <v>0</v>
      </c>
      <c r="I581" s="3">
        <f t="shared" ref="I581" si="103">H581/D581</f>
        <v>0</v>
      </c>
      <c r="J581" s="28" t="s">
        <v>12</v>
      </c>
      <c r="K581" s="28" t="s">
        <v>12</v>
      </c>
    </row>
    <row r="582" spans="1:11">
      <c r="A582" s="47" t="s">
        <v>122</v>
      </c>
      <c r="B582" s="49" t="s">
        <v>48</v>
      </c>
      <c r="C582" s="39" t="s">
        <v>11</v>
      </c>
      <c r="D582" s="24">
        <f>SUM(D583,D585,D588)</f>
        <v>25262.9</v>
      </c>
      <c r="E582" s="28" t="s">
        <v>12</v>
      </c>
      <c r="F582" s="28" t="s">
        <v>12</v>
      </c>
      <c r="G582" s="28" t="s">
        <v>12</v>
      </c>
      <c r="H582" s="24">
        <f>SUM(H583,H585,H588)</f>
        <v>0</v>
      </c>
      <c r="I582" s="30">
        <f>H582/D582</f>
        <v>0</v>
      </c>
      <c r="J582" s="28" t="s">
        <v>12</v>
      </c>
      <c r="K582" s="28" t="s">
        <v>12</v>
      </c>
    </row>
    <row r="583" spans="1:11">
      <c r="A583" s="47"/>
      <c r="B583" s="49"/>
      <c r="C583" s="40" t="s">
        <v>13</v>
      </c>
      <c r="D583" s="25">
        <f t="shared" ref="D583:H584" si="104">SUM(D590)</f>
        <v>2338.9</v>
      </c>
      <c r="E583" s="25">
        <f t="shared" si="104"/>
        <v>2338.9</v>
      </c>
      <c r="F583" s="25">
        <f t="shared" si="104"/>
        <v>2338.9</v>
      </c>
      <c r="G583" s="25">
        <f t="shared" si="104"/>
        <v>0</v>
      </c>
      <c r="H583" s="25">
        <f t="shared" si="104"/>
        <v>0</v>
      </c>
      <c r="I583" s="3">
        <f>H583/D583</f>
        <v>0</v>
      </c>
      <c r="J583" s="3">
        <f>G583/E583</f>
        <v>0</v>
      </c>
      <c r="K583" s="3">
        <f>G583/F583</f>
        <v>0</v>
      </c>
    </row>
    <row r="584" spans="1:11" ht="24">
      <c r="A584" s="47"/>
      <c r="B584" s="49"/>
      <c r="C584" s="40" t="s">
        <v>14</v>
      </c>
      <c r="D584" s="25">
        <f t="shared" si="104"/>
        <v>2338.9</v>
      </c>
      <c r="E584" s="25">
        <f t="shared" si="104"/>
        <v>2338.9</v>
      </c>
      <c r="F584" s="25">
        <f t="shared" si="104"/>
        <v>2338.9</v>
      </c>
      <c r="G584" s="25">
        <f t="shared" si="104"/>
        <v>0</v>
      </c>
      <c r="H584" s="25">
        <f t="shared" si="104"/>
        <v>0</v>
      </c>
      <c r="I584" s="3">
        <f>H584/D584</f>
        <v>0</v>
      </c>
      <c r="J584" s="3">
        <f>G584/E584</f>
        <v>0</v>
      </c>
      <c r="K584" s="3">
        <f>G584/F584</f>
        <v>0</v>
      </c>
    </row>
    <row r="585" spans="1:11">
      <c r="A585" s="47"/>
      <c r="B585" s="49"/>
      <c r="C585" s="40" t="s">
        <v>15</v>
      </c>
      <c r="D585" s="25">
        <f t="shared" ref="D585:E586" si="105">SUM(D592)</f>
        <v>18924</v>
      </c>
      <c r="E585" s="25">
        <f t="shared" si="105"/>
        <v>18924</v>
      </c>
      <c r="F585" s="28" t="s">
        <v>12</v>
      </c>
      <c r="G585" s="25">
        <f t="shared" ref="G585:H586" si="106">SUM(G592)</f>
        <v>0</v>
      </c>
      <c r="H585" s="25">
        <f t="shared" si="106"/>
        <v>0</v>
      </c>
      <c r="I585" s="3">
        <f>H585/D585</f>
        <v>0</v>
      </c>
      <c r="J585" s="29" t="s">
        <v>12</v>
      </c>
      <c r="K585" s="29" t="s">
        <v>12</v>
      </c>
    </row>
    <row r="586" spans="1:11" ht="36">
      <c r="A586" s="47"/>
      <c r="B586" s="49"/>
      <c r="C586" s="40" t="s">
        <v>16</v>
      </c>
      <c r="D586" s="25">
        <f t="shared" si="105"/>
        <v>18924</v>
      </c>
      <c r="E586" s="25">
        <f t="shared" si="105"/>
        <v>18924</v>
      </c>
      <c r="F586" s="28" t="s">
        <v>12</v>
      </c>
      <c r="G586" s="25">
        <f t="shared" si="106"/>
        <v>0</v>
      </c>
      <c r="H586" s="25">
        <f t="shared" si="106"/>
        <v>0</v>
      </c>
      <c r="I586" s="3">
        <f>H586/D586</f>
        <v>0</v>
      </c>
      <c r="J586" s="29" t="s">
        <v>12</v>
      </c>
      <c r="K586" s="29" t="s">
        <v>12</v>
      </c>
    </row>
    <row r="587" spans="1:11">
      <c r="A587" s="47"/>
      <c r="B587" s="49"/>
      <c r="C587" s="40" t="s">
        <v>17</v>
      </c>
      <c r="D587" s="25"/>
      <c r="E587" s="28" t="s">
        <v>12</v>
      </c>
      <c r="F587" s="28" t="s">
        <v>12</v>
      </c>
      <c r="G587" s="28" t="s">
        <v>12</v>
      </c>
      <c r="H587" s="25"/>
      <c r="I587" s="3"/>
      <c r="J587" s="28" t="s">
        <v>12</v>
      </c>
      <c r="K587" s="28" t="s">
        <v>12</v>
      </c>
    </row>
    <row r="588" spans="1:11">
      <c r="A588" s="47"/>
      <c r="B588" s="49"/>
      <c r="C588" s="40" t="s">
        <v>18</v>
      </c>
      <c r="D588" s="25">
        <f t="shared" ref="D588" si="107">SUM(D595)</f>
        <v>4000</v>
      </c>
      <c r="E588" s="28" t="s">
        <v>12</v>
      </c>
      <c r="F588" s="28" t="s">
        <v>12</v>
      </c>
      <c r="G588" s="28" t="s">
        <v>12</v>
      </c>
      <c r="H588" s="25">
        <f t="shared" ref="H588" si="108">SUM(H595)</f>
        <v>0</v>
      </c>
      <c r="I588" s="3">
        <f t="shared" ref="I588" si="109">H588/D588</f>
        <v>0</v>
      </c>
      <c r="J588" s="28" t="s">
        <v>12</v>
      </c>
      <c r="K588" s="28" t="s">
        <v>12</v>
      </c>
    </row>
    <row r="589" spans="1:11">
      <c r="A589" s="47" t="s">
        <v>123</v>
      </c>
      <c r="B589" s="49" t="s">
        <v>32</v>
      </c>
      <c r="C589" s="39" t="s">
        <v>11</v>
      </c>
      <c r="D589" s="24">
        <f>SUM(D590,D592,D595)</f>
        <v>25262.9</v>
      </c>
      <c r="E589" s="28" t="s">
        <v>12</v>
      </c>
      <c r="F589" s="28" t="s">
        <v>12</v>
      </c>
      <c r="G589" s="28" t="s">
        <v>12</v>
      </c>
      <c r="H589" s="24">
        <f>SUM(H590,H592,H595)</f>
        <v>0</v>
      </c>
      <c r="I589" s="30">
        <f>H589/D589</f>
        <v>0</v>
      </c>
      <c r="J589" s="28" t="s">
        <v>12</v>
      </c>
      <c r="K589" s="28" t="s">
        <v>12</v>
      </c>
    </row>
    <row r="590" spans="1:11">
      <c r="A590" s="47"/>
      <c r="B590" s="49"/>
      <c r="C590" s="40" t="s">
        <v>13</v>
      </c>
      <c r="D590" s="25">
        <v>2338.9</v>
      </c>
      <c r="E590" s="25">
        <v>2338.9</v>
      </c>
      <c r="F590" s="25">
        <v>2338.9</v>
      </c>
      <c r="G590" s="4">
        <v>0</v>
      </c>
      <c r="H590" s="10">
        <v>0</v>
      </c>
      <c r="I590" s="3">
        <f>H590/D590</f>
        <v>0</v>
      </c>
      <c r="J590" s="3">
        <f>G590/E590</f>
        <v>0</v>
      </c>
      <c r="K590" s="3">
        <f>G590/F590</f>
        <v>0</v>
      </c>
    </row>
    <row r="591" spans="1:11" ht="24">
      <c r="A591" s="47"/>
      <c r="B591" s="49"/>
      <c r="C591" s="40" t="s">
        <v>14</v>
      </c>
      <c r="D591" s="25">
        <v>2338.9</v>
      </c>
      <c r="E591" s="25">
        <v>2338.9</v>
      </c>
      <c r="F591" s="25">
        <v>2338.9</v>
      </c>
      <c r="G591" s="4">
        <v>0</v>
      </c>
      <c r="H591" s="10">
        <v>0</v>
      </c>
      <c r="I591" s="3">
        <f>H591/D591</f>
        <v>0</v>
      </c>
      <c r="J591" s="3">
        <f>G591/E591</f>
        <v>0</v>
      </c>
      <c r="K591" s="3">
        <f>G591/F591</f>
        <v>0</v>
      </c>
    </row>
    <row r="592" spans="1:11">
      <c r="A592" s="47"/>
      <c r="B592" s="49"/>
      <c r="C592" s="40" t="s">
        <v>15</v>
      </c>
      <c r="D592" s="25">
        <v>18924</v>
      </c>
      <c r="E592" s="25">
        <v>18924</v>
      </c>
      <c r="F592" s="28" t="s">
        <v>12</v>
      </c>
      <c r="G592" s="25">
        <v>0</v>
      </c>
      <c r="H592" s="25">
        <v>0</v>
      </c>
      <c r="I592" s="3">
        <f>H592/D592</f>
        <v>0</v>
      </c>
      <c r="J592" s="29" t="s">
        <v>12</v>
      </c>
      <c r="K592" s="29" t="s">
        <v>12</v>
      </c>
    </row>
    <row r="593" spans="1:11" ht="36">
      <c r="A593" s="47"/>
      <c r="B593" s="49"/>
      <c r="C593" s="40" t="s">
        <v>16</v>
      </c>
      <c r="D593" s="25">
        <v>18924</v>
      </c>
      <c r="E593" s="25">
        <v>18924</v>
      </c>
      <c r="F593" s="28" t="s">
        <v>12</v>
      </c>
      <c r="G593" s="25">
        <v>0</v>
      </c>
      <c r="H593" s="25">
        <v>0</v>
      </c>
      <c r="I593" s="3">
        <f>H593/D593</f>
        <v>0</v>
      </c>
      <c r="J593" s="29" t="s">
        <v>12</v>
      </c>
      <c r="K593" s="29" t="s">
        <v>12</v>
      </c>
    </row>
    <row r="594" spans="1:11">
      <c r="A594" s="47"/>
      <c r="B594" s="49"/>
      <c r="C594" s="40" t="s">
        <v>17</v>
      </c>
      <c r="D594" s="25"/>
      <c r="E594" s="28" t="s">
        <v>12</v>
      </c>
      <c r="F594" s="28" t="s">
        <v>12</v>
      </c>
      <c r="G594" s="28" t="s">
        <v>12</v>
      </c>
      <c r="H594" s="25"/>
      <c r="I594" s="3"/>
      <c r="J594" s="28" t="s">
        <v>12</v>
      </c>
      <c r="K594" s="28" t="s">
        <v>12</v>
      </c>
    </row>
    <row r="595" spans="1:11">
      <c r="A595" s="47"/>
      <c r="B595" s="49"/>
      <c r="C595" s="40" t="s">
        <v>18</v>
      </c>
      <c r="D595" s="25">
        <v>4000</v>
      </c>
      <c r="E595" s="28" t="s">
        <v>12</v>
      </c>
      <c r="F595" s="28" t="s">
        <v>12</v>
      </c>
      <c r="G595" s="28" t="s">
        <v>12</v>
      </c>
      <c r="H595" s="25">
        <v>0</v>
      </c>
      <c r="I595" s="3">
        <f t="shared" ref="I595" si="110">H595/D595</f>
        <v>0</v>
      </c>
      <c r="J595" s="28" t="s">
        <v>12</v>
      </c>
      <c r="K595" s="28" t="s">
        <v>12</v>
      </c>
    </row>
  </sheetData>
  <mergeCells count="161">
    <mergeCell ref="A343:A349"/>
    <mergeCell ref="A378:A384"/>
    <mergeCell ref="A385:A391"/>
    <mergeCell ref="A392:A398"/>
    <mergeCell ref="A230:A244"/>
    <mergeCell ref="A245:A251"/>
    <mergeCell ref="A287:A293"/>
    <mergeCell ref="A146:A152"/>
    <mergeCell ref="B174:B180"/>
    <mergeCell ref="A181:A187"/>
    <mergeCell ref="B181:B187"/>
    <mergeCell ref="A294:A300"/>
    <mergeCell ref="A308:A314"/>
    <mergeCell ref="A301:A307"/>
    <mergeCell ref="A209:A215"/>
    <mergeCell ref="B209:B215"/>
    <mergeCell ref="A259:A265"/>
    <mergeCell ref="A266:A272"/>
    <mergeCell ref="A273:A279"/>
    <mergeCell ref="A280:A286"/>
    <mergeCell ref="B237:K237"/>
    <mergeCell ref="B238:B244"/>
    <mergeCell ref="A252:A258"/>
    <mergeCell ref="A153:A159"/>
    <mergeCell ref="B504:B510"/>
    <mergeCell ref="A511:A517"/>
    <mergeCell ref="B511:B517"/>
    <mergeCell ref="A469:A475"/>
    <mergeCell ref="B441:B447"/>
    <mergeCell ref="A448:A454"/>
    <mergeCell ref="B469:B475"/>
    <mergeCell ref="B448:B454"/>
    <mergeCell ref="A413:A419"/>
    <mergeCell ref="A420:A426"/>
    <mergeCell ref="B413:B419"/>
    <mergeCell ref="A427:A433"/>
    <mergeCell ref="B427:B433"/>
    <mergeCell ref="A434:A440"/>
    <mergeCell ref="B434:B440"/>
    <mergeCell ref="B420:B426"/>
    <mergeCell ref="B483:B489"/>
    <mergeCell ref="A490:A496"/>
    <mergeCell ref="B490:B496"/>
    <mergeCell ref="A483:A489"/>
    <mergeCell ref="A455:A461"/>
    <mergeCell ref="B455:B461"/>
    <mergeCell ref="A462:A468"/>
    <mergeCell ref="B462:B468"/>
    <mergeCell ref="A589:A595"/>
    <mergeCell ref="B589:B595"/>
    <mergeCell ref="A497:A503"/>
    <mergeCell ref="B497:B503"/>
    <mergeCell ref="A547:A553"/>
    <mergeCell ref="B547:B553"/>
    <mergeCell ref="A561:A567"/>
    <mergeCell ref="B561:B567"/>
    <mergeCell ref="A582:A588"/>
    <mergeCell ref="B582:B588"/>
    <mergeCell ref="A540:A546"/>
    <mergeCell ref="B540:B546"/>
    <mergeCell ref="A554:A560"/>
    <mergeCell ref="B554:B560"/>
    <mergeCell ref="A518:A539"/>
    <mergeCell ref="B526:B532"/>
    <mergeCell ref="B518:B524"/>
    <mergeCell ref="B525:J525"/>
    <mergeCell ref="B533:B539"/>
    <mergeCell ref="A568:A574"/>
    <mergeCell ref="B568:B574"/>
    <mergeCell ref="A575:A581"/>
    <mergeCell ref="B575:B581"/>
    <mergeCell ref="A504:A510"/>
    <mergeCell ref="A1:K1"/>
    <mergeCell ref="B392:B398"/>
    <mergeCell ref="B118:B124"/>
    <mergeCell ref="B76:B82"/>
    <mergeCell ref="B132:B138"/>
    <mergeCell ref="B104:B110"/>
    <mergeCell ref="B24:J24"/>
    <mergeCell ref="B25:B31"/>
    <mergeCell ref="A118:A124"/>
    <mergeCell ref="B54:J54"/>
    <mergeCell ref="B9:B15"/>
    <mergeCell ref="B55:B61"/>
    <mergeCell ref="B40:B46"/>
    <mergeCell ref="B90:B96"/>
    <mergeCell ref="B350:B384"/>
    <mergeCell ref="B125:B131"/>
    <mergeCell ref="A139:A145"/>
    <mergeCell ref="B139:B145"/>
    <mergeCell ref="A364:A370"/>
    <mergeCell ref="A223:A229"/>
    <mergeCell ref="B223:B229"/>
    <mergeCell ref="B245:B314"/>
    <mergeCell ref="A216:A222"/>
    <mergeCell ref="B216:B222"/>
    <mergeCell ref="B83:B89"/>
    <mergeCell ref="A97:A103"/>
    <mergeCell ref="B97:B103"/>
    <mergeCell ref="A111:A117"/>
    <mergeCell ref="A202:A208"/>
    <mergeCell ref="B202:B208"/>
    <mergeCell ref="A62:A68"/>
    <mergeCell ref="A76:A82"/>
    <mergeCell ref="A69:A75"/>
    <mergeCell ref="A125:A131"/>
    <mergeCell ref="B230:B236"/>
    <mergeCell ref="A132:A138"/>
    <mergeCell ref="A188:A194"/>
    <mergeCell ref="B188:B194"/>
    <mergeCell ref="A195:A201"/>
    <mergeCell ref="B195:B201"/>
    <mergeCell ref="A160:A166"/>
    <mergeCell ref="B160:B166"/>
    <mergeCell ref="A167:A173"/>
    <mergeCell ref="B167:B173"/>
    <mergeCell ref="B146:B152"/>
    <mergeCell ref="A2:K2"/>
    <mergeCell ref="A3:K3"/>
    <mergeCell ref="A4:K4"/>
    <mergeCell ref="A5:K5"/>
    <mergeCell ref="B47:B53"/>
    <mergeCell ref="I6:K6"/>
    <mergeCell ref="A6:A7"/>
    <mergeCell ref="B6:B7"/>
    <mergeCell ref="C6:C7"/>
    <mergeCell ref="B17:B23"/>
    <mergeCell ref="B32:K32"/>
    <mergeCell ref="A9:A46"/>
    <mergeCell ref="D6:D7"/>
    <mergeCell ref="A47:A61"/>
    <mergeCell ref="E6:E7"/>
    <mergeCell ref="F6:F7"/>
    <mergeCell ref="G6:G7"/>
    <mergeCell ref="H6:H7"/>
    <mergeCell ref="B33:B39"/>
    <mergeCell ref="B16:K16"/>
    <mergeCell ref="A441:A447"/>
    <mergeCell ref="A476:A482"/>
    <mergeCell ref="B476:B482"/>
    <mergeCell ref="B153:B159"/>
    <mergeCell ref="A174:A180"/>
    <mergeCell ref="B62:B68"/>
    <mergeCell ref="B406:B412"/>
    <mergeCell ref="A406:A412"/>
    <mergeCell ref="B399:B405"/>
    <mergeCell ref="A399:A405"/>
    <mergeCell ref="A315:A321"/>
    <mergeCell ref="A350:A356"/>
    <mergeCell ref="B315:B349"/>
    <mergeCell ref="B385:B391"/>
    <mergeCell ref="A357:A363"/>
    <mergeCell ref="A322:A328"/>
    <mergeCell ref="A329:A335"/>
    <mergeCell ref="A336:A342"/>
    <mergeCell ref="A371:A377"/>
    <mergeCell ref="A90:A96"/>
    <mergeCell ref="A104:A110"/>
    <mergeCell ref="B69:B75"/>
    <mergeCell ref="A83:A89"/>
    <mergeCell ref="B111:B117"/>
  </mergeCells>
  <pageMargins left="0.78740157480314965" right="0.78740157480314965" top="1.1811023622047245" bottom="0.59055118110236227" header="0.31496062992125984" footer="0.31496062992125984"/>
  <pageSetup paperSize="9" scale="69" fitToHeight="0" orientation="landscape" verticalDpi="0" r:id="rId1"/>
  <rowBreaks count="2" manualBreakCount="2">
    <brk id="32" max="10" man="1"/>
    <brk id="26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Лист2</vt:lpstr>
      <vt:lpstr>Лист3</vt:lpstr>
      <vt:lpstr>Лист1!OLE_LINK96</vt:lpstr>
      <vt:lpstr>Лист1!OLE_LINK98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Белоножко Александр Юрьевич</dc:creator>
  <cp:lastModifiedBy>IvanovaEA</cp:lastModifiedBy>
  <cp:lastPrinted>2021-07-08T10:50:43Z</cp:lastPrinted>
  <dcterms:created xsi:type="dcterms:W3CDTF">2019-04-17T08:11:25Z</dcterms:created>
  <dcterms:modified xsi:type="dcterms:W3CDTF">2021-07-27T07:58:14Z</dcterms:modified>
</cp:coreProperties>
</file>