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510" yWindow="-45" windowWidth="19440" windowHeight="115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Лист1!$A$1:$P$345</definedName>
  </definedNames>
  <calcPr calcId="125725"/>
</workbook>
</file>

<file path=xl/calcChain.xml><?xml version="1.0" encoding="utf-8"?>
<calcChain xmlns="http://schemas.openxmlformats.org/spreadsheetml/2006/main">
  <c r="E332" i="1"/>
  <c r="P327"/>
  <c r="F325"/>
  <c r="C303"/>
  <c r="E279"/>
  <c r="C80"/>
  <c r="P78"/>
  <c r="J79"/>
  <c r="E69"/>
  <c r="F76" s="1"/>
  <c r="E50"/>
  <c r="E73" l="1"/>
  <c r="J66"/>
  <c r="E64"/>
  <c r="E65" s="1"/>
  <c r="E46"/>
  <c r="E45"/>
  <c r="J47"/>
  <c r="J51"/>
  <c r="E35"/>
  <c r="E36" s="1"/>
  <c r="M270" l="1"/>
  <c r="L270"/>
  <c r="K270"/>
  <c r="E322" l="1"/>
  <c r="D73" l="1"/>
  <c r="C73"/>
  <c r="D54"/>
  <c r="C54"/>
  <c r="E25"/>
  <c r="E54" l="1"/>
  <c r="P270" l="1"/>
  <c r="J119" l="1"/>
  <c r="E84" l="1"/>
  <c r="J267"/>
  <c r="J258"/>
  <c r="E256"/>
  <c r="J247"/>
  <c r="J236"/>
  <c r="J225"/>
  <c r="J216"/>
  <c r="J207"/>
  <c r="J198"/>
  <c r="J189"/>
  <c r="J180"/>
  <c r="J175"/>
  <c r="J162"/>
  <c r="J137"/>
  <c r="J125"/>
  <c r="J110"/>
  <c r="J271" l="1"/>
  <c r="E108"/>
  <c r="E109" s="1"/>
  <c r="E115"/>
  <c r="E118" s="1"/>
  <c r="F120" l="1"/>
  <c r="E160"/>
  <c r="E161" s="1"/>
  <c r="E165"/>
  <c r="E167"/>
  <c r="E169"/>
  <c r="E179"/>
  <c r="E188"/>
  <c r="E197"/>
  <c r="E206"/>
  <c r="E215"/>
  <c r="E224"/>
  <c r="E234"/>
  <c r="E245"/>
  <c r="E246"/>
  <c r="E257"/>
  <c r="E266"/>
  <c r="E235" l="1"/>
  <c r="E174"/>
  <c r="E136"/>
  <c r="F268" l="1"/>
  <c r="G269" s="1"/>
  <c r="Q272" s="1"/>
  <c r="C272" s="1"/>
  <c r="G341" l="1"/>
  <c r="E312"/>
  <c r="J61" l="1"/>
  <c r="E59"/>
  <c r="E60" s="1"/>
  <c r="J75"/>
  <c r="E74"/>
  <c r="J70"/>
  <c r="E68"/>
  <c r="E15" l="1"/>
  <c r="E16" s="1"/>
  <c r="E323" l="1"/>
  <c r="E313"/>
  <c r="E308"/>
  <c r="P343" l="1"/>
  <c r="E318" l="1"/>
  <c r="J324"/>
  <c r="J319"/>
  <c r="J314"/>
  <c r="J309"/>
  <c r="P301"/>
  <c r="J298"/>
  <c r="J302" s="1"/>
  <c r="E296"/>
  <c r="E297" s="1"/>
  <c r="F299" s="1"/>
  <c r="P290"/>
  <c r="J287"/>
  <c r="E283"/>
  <c r="E286" s="1"/>
  <c r="J280"/>
  <c r="E276"/>
  <c r="G326" l="1"/>
  <c r="J328"/>
  <c r="J291"/>
  <c r="G300" l="1"/>
  <c r="C329"/>
  <c r="F288"/>
  <c r="J56"/>
  <c r="E55"/>
  <c r="J42"/>
  <c r="J37"/>
  <c r="G289" l="1"/>
  <c r="J27"/>
  <c r="J32"/>
  <c r="E26"/>
  <c r="J22"/>
  <c r="C292" l="1"/>
  <c r="E20"/>
  <c r="E21" s="1"/>
  <c r="J17"/>
  <c r="J12"/>
  <c r="J344" l="1"/>
  <c r="G77"/>
  <c r="G342" s="1"/>
  <c r="C345" l="1"/>
</calcChain>
</file>

<file path=xl/comments1.xml><?xml version="1.0" encoding="utf-8"?>
<comments xmlns="http://schemas.openxmlformats.org/spreadsheetml/2006/main">
  <authors>
    <author>Исяняева Эльмира Алеевна</author>
  </authors>
  <commentList>
    <comment ref="H2" authorId="0">
      <text>
        <r>
          <rPr>
            <b/>
            <sz val="9"/>
            <color indexed="81"/>
            <rFont val="Tahoma"/>
            <family val="2"/>
            <charset val="204"/>
          </rPr>
          <t>это что значит кол-во подпрограмм или мероприятий</t>
        </r>
      </text>
    </comment>
  </commentList>
</comments>
</file>

<file path=xl/sharedStrings.xml><?xml version="1.0" encoding="utf-8"?>
<sst xmlns="http://schemas.openxmlformats.org/spreadsheetml/2006/main" count="3403" uniqueCount="209">
  <si>
    <t>Расчет оценки эффективности реализации государственной программы Саратовской области "Развитие транспортной системы"</t>
  </si>
  <si>
    <t>№ п/п</t>
  </si>
  <si>
    <t>Степень соответствия запланированному уровню затрат п/п, гп</t>
  </si>
  <si>
    <t>Значение целевого показателя</t>
  </si>
  <si>
    <t xml:space="preserve">СДцпа(b)/п=(Цфп /п)/(Цпп/п)
или
Сдцпа (b)=(Цпп /п)/(Цфп/п)
(Цпп/п) (Цфп/п) </t>
  </si>
  <si>
    <t>Наименование подпрограммы, структурных элементов</t>
  </si>
  <si>
    <t>Степень достижения целевых показателей структурных элементов подпрограммы/целей ГП</t>
  </si>
  <si>
    <t>Степень выплонения структурных элементов п/п</t>
  </si>
  <si>
    <r>
      <t>ССузп/п= 
(∑</t>
    </r>
    <r>
      <rPr>
        <b/>
        <vertAlign val="superscript"/>
        <sz val="8"/>
        <rFont val="Times New Roman"/>
        <family val="1"/>
        <charset val="204"/>
      </rPr>
      <t>n</t>
    </r>
    <r>
      <rPr>
        <b/>
        <vertAlign val="subscript"/>
        <sz val="8"/>
        <rFont val="Times New Roman"/>
        <family val="1"/>
        <charset val="204"/>
      </rPr>
      <t xml:space="preserve">i=1 </t>
    </r>
    <r>
      <rPr>
        <b/>
        <sz val="8"/>
        <rFont val="Times New Roman"/>
        <family val="1"/>
        <charset val="204"/>
      </rPr>
      <t>(Рф</t>
    </r>
    <r>
      <rPr>
        <b/>
        <i/>
        <sz val="8"/>
        <rFont val="Times New Roman"/>
        <family val="1"/>
        <charset val="204"/>
      </rPr>
      <t>i</t>
    </r>
    <r>
      <rPr>
        <b/>
        <sz val="8"/>
        <rFont val="Times New Roman"/>
        <family val="1"/>
        <charset val="204"/>
      </rPr>
      <t>/Рп</t>
    </r>
    <r>
      <rPr>
        <b/>
        <i/>
        <sz val="8"/>
        <rFont val="Times New Roman"/>
        <family val="1"/>
        <charset val="204"/>
      </rPr>
      <t>i</t>
    </r>
    <r>
      <rPr>
        <b/>
        <sz val="8"/>
        <rFont val="Times New Roman"/>
        <family val="1"/>
        <charset val="204"/>
      </rPr>
      <t>))/n
или
ССузп/п= 
(1+∑</t>
    </r>
    <r>
      <rPr>
        <b/>
        <vertAlign val="superscript"/>
        <sz val="8"/>
        <rFont val="Times New Roman"/>
        <family val="1"/>
        <charset val="204"/>
      </rPr>
      <t>n-1</t>
    </r>
    <r>
      <rPr>
        <b/>
        <vertAlign val="subscript"/>
        <sz val="8"/>
        <rFont val="Times New Roman"/>
        <family val="1"/>
        <charset val="204"/>
      </rPr>
      <t>i=1 (</t>
    </r>
    <r>
      <rPr>
        <b/>
        <sz val="8"/>
        <rFont val="Times New Roman"/>
        <family val="1"/>
        <charset val="204"/>
      </rPr>
      <t>Рф</t>
    </r>
    <r>
      <rPr>
        <b/>
        <i/>
        <sz val="8"/>
        <rFont val="Times New Roman"/>
        <family val="1"/>
        <charset val="204"/>
      </rPr>
      <t>i</t>
    </r>
    <r>
      <rPr>
        <b/>
        <sz val="8"/>
        <rFont val="Times New Roman"/>
        <family val="1"/>
        <charset val="204"/>
      </rPr>
      <t>/Рп</t>
    </r>
    <r>
      <rPr>
        <b/>
        <i/>
        <sz val="8"/>
        <rFont val="Times New Roman"/>
        <family val="1"/>
        <charset val="204"/>
      </rPr>
      <t>i</t>
    </r>
    <r>
      <rPr>
        <b/>
        <sz val="8"/>
        <rFont val="Times New Roman"/>
        <family val="1"/>
        <charset val="204"/>
      </rPr>
      <t>))/n или(2+∑n-1i=2 (Рфi/Рпi)</t>
    </r>
  </si>
  <si>
    <r>
      <t xml:space="preserve">СДцп пч  п/n= ∑A=s=1  CДцпs пч  </t>
    </r>
    <r>
      <rPr>
        <sz val="7"/>
        <rFont val="Times New Roman"/>
        <family val="1"/>
        <charset val="204"/>
      </rPr>
      <t xml:space="preserve">п/п </t>
    </r>
    <r>
      <rPr>
        <sz val="8"/>
        <rFont val="Times New Roman"/>
        <family val="1"/>
        <charset val="204"/>
      </rPr>
      <t>/</t>
    </r>
    <r>
      <rPr>
        <b/>
        <sz val="8"/>
        <rFont val="Times New Roman"/>
        <family val="1"/>
        <charset val="204"/>
      </rPr>
      <t>А</t>
    </r>
    <r>
      <rPr>
        <sz val="8"/>
        <rFont val="Times New Roman"/>
        <family val="1"/>
        <charset val="204"/>
      </rPr>
      <t>/СДцпz проц п/n= ∑в=s=1  CДцпb /</t>
    </r>
    <r>
      <rPr>
        <b/>
        <sz val="8"/>
        <rFont val="Times New Roman"/>
        <family val="1"/>
        <charset val="204"/>
      </rPr>
      <t xml:space="preserve">B, где А - </t>
    </r>
    <r>
      <rPr>
        <sz val="8"/>
        <rFont val="Times New Roman"/>
        <family val="1"/>
        <charset val="204"/>
      </rPr>
      <t xml:space="preserve">количество проектов, B - количество мероприятий п/п
</t>
    </r>
  </si>
  <si>
    <t xml:space="preserve">СД цп п/п = k1* СДцп пч п/п+
К2* СДцпz процч п/п (для п/п)
СДцг/г=(∑_(q=1)^n▒〖CДцqг/п〗)/n (для целей гп)
СД цпг/п=(∑_(t=1)^N▒СДцпп/пt)/N
</t>
  </si>
  <si>
    <t>Количество ожидаемых результатов структурных элементов</t>
  </si>
  <si>
    <t xml:space="preserve">степень выполнения СВсэп/п=
Ксэф/Ксэп
</t>
  </si>
  <si>
    <t>ОБ</t>
  </si>
  <si>
    <t>ФБ</t>
  </si>
  <si>
    <t>МБ</t>
  </si>
  <si>
    <t>Внб</t>
  </si>
  <si>
    <t>ГВнбФ и (или) иные безвозмездные поступления целевой направленности</t>
  </si>
  <si>
    <t>План (Цп)</t>
  </si>
  <si>
    <t>Факт (Цф)</t>
  </si>
  <si>
    <t>предусмотренных</t>
  </si>
  <si>
    <t>выполненных</t>
  </si>
  <si>
    <t>Рф (факт.расх.) / 
Рп (план.расх. предусм.в действующ.ред. ГП)</t>
  </si>
  <si>
    <t xml:space="preserve">Рф/ 
Рп </t>
  </si>
  <si>
    <t xml:space="preserve">Подпрограмма 1 «Модернизация и развитие транспортного комплекса Саратовской области» </t>
  </si>
  <si>
    <t>х</t>
  </si>
  <si>
    <t>1.1. Количество пассажиров, перевозимых по территории Саратовской области всеми видами пассажирского транспорта, млн. чел.</t>
  </si>
  <si>
    <t>1.2. Количество рейсов, выполняемых по субсидируемым социально оринентированным маршрутам речного транспорта, осуществляющим перевозки пассажиров, единиц</t>
  </si>
  <si>
    <t>Мероприятие 1.2 "Обеспечение перевозок пассажиров речным транспортом"</t>
  </si>
  <si>
    <t>Мероприятие 1.3 "Обеспечение перевозок пассажиров автомобильным транспортом"</t>
  </si>
  <si>
    <t>1.3. Количество рейсов, выполняемых по субсидируемым социально ориентированным маршрутам автомобильного транспорта, осуществляющим перевозки пассажиров, единиц</t>
  </si>
  <si>
    <t>Степень достижения целевых показателей мероприятия 1.2 
где n – кол-во цп регионального проекта</t>
  </si>
  <si>
    <t>Степень выполнения ожидаемых результатов мероприятия 1.2 СВсэп/п</t>
  </si>
  <si>
    <t>Мероприятие 1.4 "Обеспечение перевозок пассажиров железнодорожным транспортом"</t>
  </si>
  <si>
    <t>1.4. Количество рейсов, выполняемых по субсидируемым социально ориентированным маршрутам железнодорожного транспорта, осуществляющим перевозки пассажиров, единиц</t>
  </si>
  <si>
    <t>Степень достижения целевых показателей мероприятия 1.3 
где n – кол-во цп регионального проекта</t>
  </si>
  <si>
    <t>Степень выполнения ожидаемых результатов мероприятия 1.3 СВсэп/п</t>
  </si>
  <si>
    <t>Степень достижения целевых показателей мероприятия 1.4 
где n – кол-во цп регионального проекта</t>
  </si>
  <si>
    <t>Степень выполнения ожидаемых результатов мероприятия 1.4 СВсэп/п</t>
  </si>
  <si>
    <t>Мероприятие 1.5 "Обеспечение организации транспортного обслуживания населения на территории области"</t>
  </si>
  <si>
    <t>Степень достижения целевых показателей мероприятия 1.5 
где n – кол-во цп регионального проекта</t>
  </si>
  <si>
    <t>Степень выполнения ожидаемых результатов мероприятия 1.5 СВсэп/п</t>
  </si>
  <si>
    <t>Мероприятие 1.6 "Модернизация и техническое обеспечение функционирования информационно-технологической инфраструктуры министерства транспорта и дорожного хозяйства области"</t>
  </si>
  <si>
    <t>1.6. Уровень технической обеспеченности информационных систем и оборудования министерства транспорта и дорожного хозяйства области, %</t>
  </si>
  <si>
    <t>Степень достижения целевых показателей мероприятия 1.6 
где n – кол-во цп регионального проекта</t>
  </si>
  <si>
    <t>Степень выполнения ожидаемых результатов мероприятия 1.6 СВсэп/п</t>
  </si>
  <si>
    <t>Мероприятие 1.7 "Приобретение автотранспортными организациями и предприятиями области всех форм собственности пассажирского подвижного состава"</t>
  </si>
  <si>
    <t>1.5. Количество приобретаемых пассажирских автотранспортных средств организациями и предприятиями области, единиц</t>
  </si>
  <si>
    <t>Степень достижения целевых показателей мероприятия 1.7 
где n – кол-во цп регионального проекта</t>
  </si>
  <si>
    <t>Степень выполнения ожидаемых результатов мероприятия 1.7 СВсэп/п</t>
  </si>
  <si>
    <t>Мероприятие 1.9 "Обеспечение доступности воздушных перевозок пассажиров"</t>
  </si>
  <si>
    <t>1.8. Количество рейсов, выполняемых по субсидируемым маршрутам воздушного транспорта, осуществляющим перевозки пассажиров, единиц</t>
  </si>
  <si>
    <t>Степень достижения целевых показателей мероприятия 1.9
где n – кол-во цп регионального проекта</t>
  </si>
  <si>
    <t>Степень выполнения ожидаемых результатов мероприятия 1.9 СВсэп/п</t>
  </si>
  <si>
    <t>Степень достижения целевых показателей процессной части</t>
  </si>
  <si>
    <t>Степень соответствия запланированному уровню затрат (Ссузп/п) (гр16)</t>
  </si>
  <si>
    <t>Степень выполнения структурных элементов п/п 1 Свсэп/п (гр10)</t>
  </si>
  <si>
    <t>Эффективность реализации п/п1
0,5*СДцпп/п1+0,3*ССузп/п1+0,2*СВсэп/п1 или 0,5*СДцпп/п+05*СВсэп/п</t>
  </si>
  <si>
    <t>Степень достижения целевых показателей подпрограммы п/п 1 (гр.7)</t>
  </si>
  <si>
    <t xml:space="preserve">Подпрограмма 3 «Повышение безопасности дорожного движения в Саратовской области» </t>
  </si>
  <si>
    <t>Мероприятие 3.1 «Обеспечение функционирования автоматической системы фотовидеофиксации нарушений правил дорожного движения на территории Саратовской области»</t>
  </si>
  <si>
    <t>3.1. Количество выносимых постановлений об административных правонарушениях, выявленных при помощи автоматизированной системы фотовидеофиксации нарушений правил дорожного движения, тыс. шт.</t>
  </si>
  <si>
    <t>3.2. Снижение количества лиц, погибших в результате дорожно-транспортных происшествий, чел.</t>
  </si>
  <si>
    <t>Мероприятие 3.2 «Комплексное развитие автоматизированных систем фиксации нарушений правил дорожного движения на территории Саратовской области</t>
  </si>
  <si>
    <t>Степень достижения целевых показателей мероприятия 3.2 
где n – кол-во цп регионального проекта</t>
  </si>
  <si>
    <t>Степень выполнения ожидаемых результатов мероприятия 3.2 СВсэп/п</t>
  </si>
  <si>
    <t>Степень выполнения ожидаемых результатов мероприятия 3.1 СВсэп/п</t>
  </si>
  <si>
    <t>Степень достижения целевых показателей мероприятия 3.1 
где n – кол-во цп регионального проекта</t>
  </si>
  <si>
    <t xml:space="preserve">Подпрограмма 4 «Внедрение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 и инновационного развития Саратовской области» </t>
  </si>
  <si>
    <t>Мероприятие 4.1 «Обеспечение функционирования автоматической системы фотовидеофиксации нарушений правил дорожного движения на территории Саратовской области»</t>
  </si>
  <si>
    <t>4.1. Сокращение времени прибытия служб экстренного реагирования на территории Саратовской области, оборудованных системой ГЛОНАСС к месту происшествия, мин.</t>
  </si>
  <si>
    <t>Степень достижения целевых показателей мероприятия 4.1 
где n – кол-во цп регионального проекта</t>
  </si>
  <si>
    <t>Степень выполнения ожидаемых результатов мероприятия 4.1 СВсэп/п</t>
  </si>
  <si>
    <t xml:space="preserve">Подпрограмма 5 «Развитие рынка газового моторного топлива в Саратовской области» </t>
  </si>
  <si>
    <t>Мероприятие 5.1 «Приобретение пассажирского автомобильного транспорта, работающего на газомоторном топливе»</t>
  </si>
  <si>
    <t>5.1. Доля пассажирских автотранспортных средств, использующих компримированный природный газ в качестве газомоторного топлива, %</t>
  </si>
  <si>
    <t>5.2. Количество газозаправочных станций, реализующих в качестве топлива компримированный природный газ, штук</t>
  </si>
  <si>
    <t>Степень достижения целевых показателей мероприятия 5.1 
где n – кол-во цп регионального проекта</t>
  </si>
  <si>
    <t>Степень выполнения ожидаемых результатов мероприятия 5.1 СВсэп/п</t>
  </si>
  <si>
    <t>Степень достижения целевых показателей мероприятия 5.2 
где n – кол-во цп регионального проекта</t>
  </si>
  <si>
    <t>Степень выполнения ожидаемых результатов мероприятия 5.2 СВсэп/п</t>
  </si>
  <si>
    <t>Мероприятие 5.2 «Реализация мероприятий по развитию рынка газомоторного топлива»</t>
  </si>
  <si>
    <t>5.3. Доля коммунальной техники, переведенной на газомоторное топливо, %</t>
  </si>
  <si>
    <t>Степень достижения целевых показателей мероприятия 5.3 
где n – кол-во цп регионального проекта</t>
  </si>
  <si>
    <t>Степень выполнения ожидаемых результатов мероприятия 5.3 СВсэп/п</t>
  </si>
  <si>
    <t>Мероприятие 5.4 «Перевод пассажирского автомобильного транспорта на газомоторное топливо»</t>
  </si>
  <si>
    <t>5.4. Количество автотранспортных средств, переведенных на газомоторное топливо, штук</t>
  </si>
  <si>
    <t>Степень достижения целевых показателей мероприятия 5.4 
где n – кол-во цп регионального проекта</t>
  </si>
  <si>
    <t>Степень выполнения ожидаемых результатов мероприятия 5.4 СВсэп/п</t>
  </si>
  <si>
    <t>Подпрограмма 2 «Развитие и обеспечение сохранности сети автомобильных дорог Саратовской области»</t>
  </si>
  <si>
    <t>Региональный проект 2.1 в целях выполнения задач федерального проекта «Дорожная сеть»</t>
  </si>
  <si>
    <t>2. Доля протяженности автомобильных дорог общего пользования регионального или межмуниципального значения, соответствующая нормативным требованиям к транспортно-эксплуатационному состоянию, %</t>
  </si>
  <si>
    <t>Региональный проект 2.2 в целях выполнения задач федерального проекта «Общесистемные меры развития дорожного хозяйства»</t>
  </si>
  <si>
    <t>Степень достижения целевых показателей проектной части</t>
  </si>
  <si>
    <t>Степень достижения целевых показателей регионального проекта 2.2
где n – кол-во цп регионального проекта</t>
  </si>
  <si>
    <t>Степень выполнения ожидаемых результатов регионального проекта 2.2 СВсэп/п</t>
  </si>
  <si>
    <t>Степень достижения целевых показателей подпрограммы</t>
  </si>
  <si>
    <t>Степень выполнения структурных элементов п/п 2 Свсэп/п (гр10)</t>
  </si>
  <si>
    <t>Эффективность реализации п/п 2
0,5*СДцпп/п1+0,3*ССузп/п1+0,2*СВсэп/п1 или 0,5*СДцпп/п+05*СВсэп/п (в случае отсутствия финансирования)</t>
  </si>
  <si>
    <t>Оценка госпрограммы</t>
  </si>
  <si>
    <t>Степень достижения целей г/п               СДцг/п  (гр7)</t>
  </si>
  <si>
    <t xml:space="preserve">Степень достижения целевых показателей структурных элементов г/п   </t>
  </si>
  <si>
    <t>Степень соответствия запланированному уровню затрат (гп16)</t>
  </si>
  <si>
    <t xml:space="preserve">Степень выполнения структурных элементов г/п </t>
  </si>
  <si>
    <t>Эффективность реализации госпрограммы
Оэг/п=0,3*СДцгп+0,3*СДцпп/п+0,2*Ссузг/п+0,2*Свсэгп</t>
  </si>
  <si>
    <t>Степень выполнения структурных элементов п/п 5 Свсэп/п (гр10)</t>
  </si>
  <si>
    <t>Эффективность реализации п/п5
0,5*СДцпп/п1+0,3*ССузп/п1+0,2*СВсэп/п1 или 0,5*СДцпп/п+05*СВсэп/п</t>
  </si>
  <si>
    <t>3. Сокращение социального риска (число лиц, погибших в дорожно-транспортных происшествиях, на 100 тыс. населения), единиц</t>
  </si>
  <si>
    <t>1. Увеличение объемов транспортных услуг (ежегодно), млн.рублей</t>
  </si>
  <si>
    <t>4. Доля всех видов транспортных средств, осуществляющих перевозки пассажиров на территории области, подключенных к региональному навигационно-информационному центру Саратовской области, (ежегодно), %</t>
  </si>
  <si>
    <t>5. Объем реализации природного газа в качестве моторного топлива (ежегодно), тыс.куб.м/год</t>
  </si>
  <si>
    <t>Мероприятие 1.11 "Строительство (развитие) аэропортового комплекса "Балаково"</t>
  </si>
  <si>
    <t>Мероприятие 1.14 "Обеспечение бесперебойного функционирования городского наземного электрического транспорта"</t>
  </si>
  <si>
    <t>1.9. Повышение коэффициента выпуска подвижного состава городского наземного электрического транспорта, процентов</t>
  </si>
  <si>
    <t>Рф (факт.расх.) / 
Рп (бюдж.ассигн. предусм.в ЗСО ред.23.12.2020</t>
  </si>
  <si>
    <t>Рф (факт.расх.) / 
Рп (бюдж.ассигн. предусм.в ЗСО ред.23.12.2020)</t>
  </si>
  <si>
    <t>Степень выполнения структурных элементов п/п 3 Свсэп/п (гр10)</t>
  </si>
  <si>
    <t>Степень достижения целевых показателей подпрограммы п/п 3(гр.7)</t>
  </si>
  <si>
    <t>Степень достижения целевых показателей мероприятия 1.11
где n – кол-во цп регионального проекта</t>
  </si>
  <si>
    <t>Степень выполнения ожидаемых результатов мероприятия 1.11 СВсэп/п</t>
  </si>
  <si>
    <t>Степень достижения целевых показателей мероприятия 1.14
где n – кол-во цп регионального проекта</t>
  </si>
  <si>
    <t>Степень выполнения ожидаемых результатов мероприятия 1.14 СВсэп/п</t>
  </si>
  <si>
    <t>Эффективность реализации п/п3
0,5*СДцпп/п1+0,3*ССузп/п1+0,2*СВсэп/п1 или 0,5*СДцпп/п+05*СВсэп/п</t>
  </si>
  <si>
    <t>Степень достижения целевых показателей подпрограммы п/п 4 (гр.7)</t>
  </si>
  <si>
    <t>Степень выполнения структурных элементов п/п 4 Свсэп/п (гр10)</t>
  </si>
  <si>
    <t>Эффективность реализации п/п4
0,5*СДцпп/п1+0,3*ССузп/п1+0,2*СВсэп/п1 или 0,5*СДцпп/п+05*СВсэп/п</t>
  </si>
  <si>
    <t>Степень достижения целевых показателей подпрограммы п/п 5 (гр.7)</t>
  </si>
  <si>
    <t>(средняя)</t>
  </si>
  <si>
    <t>сети автомобильных дорог общего пользования регионального, межмуниципального значения, км</t>
  </si>
  <si>
    <t>сети автомобильных дорог общего пользования местного значения, км</t>
  </si>
  <si>
    <t xml:space="preserve">сети автомобильных дорог общего пользования регионального, межмуниципального значения, км
</t>
  </si>
  <si>
    <t xml:space="preserve">сети автомобильных дорог общего пользования местного значения, км
</t>
  </si>
  <si>
    <t>Степень достижения целевых показателей мероприятия 2.20
где n – кол-во цп регионального проекта</t>
  </si>
  <si>
    <t>Степень выполнения ожидаемых результатов мероприятия 2.20 СВсэп/п</t>
  </si>
  <si>
    <t>Степень достижения целевых показателей мероприятия 2.21
где n – кол-во цп регионального проекта</t>
  </si>
  <si>
    <t>Степень выполнения ожидаемых результатов мероприятия 2.21 СВсэп/п</t>
  </si>
  <si>
    <t>На 2021 год значение показателя не предусмотрено</t>
  </si>
  <si>
    <t xml:space="preserve">Мероприятие 2.30 "Ремонт и содержание автомобильных дорог общего пользования местного значения за счет средств областного дорожного фонда"
</t>
  </si>
  <si>
    <t>2.16.Доля протяженности автомобильных дорог общего пользования регионального или межмуниципального, а также местного значения, соответствующих нормативным требованиям к транспортно-эксплуатационным показателям,%</t>
  </si>
  <si>
    <t xml:space="preserve">Мероприятие 2.29 "Приведение в нормативное состояние улично-дорожной сети городских поселений области за счет средств областного дорожного фонда"
</t>
  </si>
  <si>
    <t xml:space="preserve">Мероприятие 2.28 "Приведение в нормативное состояние улично-дорожной сети городских округов области, входящих в состав Саратовской агломерации, за счет средств областного дорожного фонда"
</t>
  </si>
  <si>
    <t xml:space="preserve">Мероприятие 2.27 "Приведение в нормативное состояние автомобильных дорог общего пользования регионального и межмуниципального значения за счет средств областного дорожного фонда"
</t>
  </si>
  <si>
    <t xml:space="preserve">Мероприятие 2.26 "Приведение в нормативное состояние автомобильных дорог общего пользования местного значения городских поселений области за счет средств областного дорожного фонда"
</t>
  </si>
  <si>
    <t xml:space="preserve">Мероприятие 2.25 "Развитие и увеличение пропускной способности сети автомобильных дорог общего пользования местного значения городских поселений области за счет средств областного дорожного фонда"
</t>
  </si>
  <si>
    <t xml:space="preserve">Мероприятие 2.24 "Капитальный ремонт и (или) ремонт автомобильных дорог общего пользования местного значения городских поселений области за счет средств областного дорожного фонда"
</t>
  </si>
  <si>
    <t xml:space="preserve">Мероприятие 2.23 "Выполнение мероприятий по ремонту автомобильных дорог общего пользования местного значения в границах городских поселений области за счет средств областного дорожного фонда"
</t>
  </si>
  <si>
    <t xml:space="preserve">Мероприятие 2.22 "Выполнение мероприятий по ремонту автомобильных дорог общего пользования местного значения в границах городских округов области за счет средств областного дорожного фонда"
</t>
  </si>
  <si>
    <t xml:space="preserve">Мероприятие 2.21 "Осуществление крупных особо важных для социально-экономического развития Российской Федерации проектов"
Прирост протяженности сети автомобильных дорог общего пользования регионального, межмуниципального и местного значения на территории Саратовской области в результате строительства новых автомобильных
</t>
  </si>
  <si>
    <t>2.21.Протяженность уникальных искусственных сооружений, строительство (реконструкция) которых завершено (ежегодно), пог.м.</t>
  </si>
  <si>
    <t>2.22.Количество уникальных искусственных сооружений, строительство (реконструкция) которых завершено (ежегодно), шт.</t>
  </si>
  <si>
    <t>2.20.Доля уникальных искусственных сооружений, находящихся в предаварийном (аварийном) состоянии, %</t>
  </si>
  <si>
    <t>2.19.Количество уникальных искусственных сооружений, капитальный ремонт (ремонт) которых завершен (ежегодно), шт.</t>
  </si>
  <si>
    <t>2.18.Протяженность уникальных искусственных сооружений, капитальный ремонт (ремонт) которых завершен (ежегодно), пог.м</t>
  </si>
  <si>
    <t xml:space="preserve">Мероприятие 2.20 "Строительство, реконструкция, капитальный ремонт и ремонт уникальных дорожных искусственных сооружений"
</t>
  </si>
  <si>
    <t>2.12.Протяженность отремонтированных мостов, пог.м.</t>
  </si>
  <si>
    <t>2.10.Объем ввода в эксплуатацию после строительства и реконструкции мостов и мостовых переходов, пог.м</t>
  </si>
  <si>
    <t xml:space="preserve">2.8.Прирост протяженности сети автомобильных дорог общего пользования регионального, межмуниципального и местного значения на территории Саратовской области в результате строительства новых автомобильных дорог, в том числе:
</t>
  </si>
  <si>
    <t xml:space="preserve">2.7.Объемы ввода в эксплуатацию после строительства и реконструкции автомобильных дорог общего пользования регионального, межмуниципального и местного значения, в том числе:
</t>
  </si>
  <si>
    <t xml:space="preserve">Мероприятие 2.3 "Обеспечение организации использования автомобильных дорог и осуществления дорожной деятельности за счет средств областного дорожного фонда"
</t>
  </si>
  <si>
    <t xml:space="preserve">Мероприятие 2.2 "Капитальный ремонт, ремонт и содержание автомобильных дорог общего пользования регионального и межмуниципального значения, мостов и иных искусственных сооружений на них, находящихся в государственной собственности области, за счет средств областного дорожного фонда"
</t>
  </si>
  <si>
    <t xml:space="preserve">Мероприятие 2.1 "Строительство и реконструкция автомобильных дорог общего пользования регионального и межмуниципального значения, мостов и мостовых переходов, находящихся в государственной собственности области, за счет средств областного дорожного фонда"
</t>
  </si>
  <si>
    <t>2.5.Создание (развитие) информационно-телекоммуникационного сервиса (информационной системы), ед.</t>
  </si>
  <si>
    <t>2.4.Количество размещенных автоматических пунктов весогабаритного контроля транспортных средств на автомобильных дорогах регионального или межмуниципального значения (нарастающим итогом), ед</t>
  </si>
  <si>
    <t>2.2.Количество мест концентрации дорожно-транспортных происшествий (аварийно опасных участков на дорожной сети Саратовской области, %</t>
  </si>
  <si>
    <t>2.6.Доля отечественного оборудования (товаров, работ, услуг) в общем объеме закупок, %</t>
  </si>
  <si>
    <t>2.3.Доля автомобильных дорог регионального и межмуниципального значения, работающих в режиме перегрузки, %</t>
  </si>
  <si>
    <t>2.1.Доля протяженности дорожной сети городской агломерации, соответствующая нормативным требованиям к их транспортно-эксплуатационному состоянию, %</t>
  </si>
  <si>
    <t>2.8. Прирост протяженности сети автомобильных дорог общего пользования регионального, межмуниципального и местного значения на территории Саратовской области в результате строительства новых автомобильных дорог, в том числе:</t>
  </si>
  <si>
    <t>2.9. Прирост протяженности сети автомобильных дорог общего пользования регионального, межмуниципального и местного значения на территории Саратовской области, соответствующих нормативным требованиям к транспортно-эксплуатационным показателям, в результате реконструкции автомобильных дорог, в том числе:</t>
  </si>
  <si>
    <t xml:space="preserve">2.11. Прирост протяженности автомобильных дорог общего пользования регионального, межмуниципального и местного значения на территории Саратовской области, соответствующих нормативным требованиям к транспортно-эксплуатационным показателям, в результате капитального ремонта и ремонта автомобильных дорог, в том числе:
</t>
  </si>
  <si>
    <t>Мероприятие 5.3 «Перевод коммунальной техники на газомоторное топливо» (министерство строительства и жилищно-коммунального хозяйства области)</t>
  </si>
  <si>
    <t>Степень достижения целевых показателей регионального проекта 2.1.
где n – кол-во цп регионального проекта</t>
  </si>
  <si>
    <t>Степень выполнения ожидаемых результатов регионального проекта 2.1 СВсэп/п</t>
  </si>
  <si>
    <t>Степень достижения целевых показателей мероприятия 2.1
где n – кол-во цп регионального проекта</t>
  </si>
  <si>
    <t>Степень выполнения ожидаемых результатов мероприятия 2.1 СВсэп/п</t>
  </si>
  <si>
    <t>Степень достижения целевых показателей мероприятия 2.2
где n – кол-во цп регионального проекта</t>
  </si>
  <si>
    <t>Степень выполнения ожидаемых результатов мероприятия 2.2 СВсэп/п</t>
  </si>
  <si>
    <t>Степень достижения целевых показателей мероприятия 2.3
где n – кол-во цп регионального проекта</t>
  </si>
  <si>
    <t>Степень выполнения ожидаемых результатов мероприятия 2.3 СВсэп/п</t>
  </si>
  <si>
    <t>Степень достижения целевых показателей мероприятия 2.22
где n – кол-во цп регионального проекта</t>
  </si>
  <si>
    <t>Степень выполнения ожидаемых результатов мероприятия 2.22 СВсэп/п</t>
  </si>
  <si>
    <t>Степень достижения целевых показателей мероприятия 2.23
где n – кол-во цп регионального проекта</t>
  </si>
  <si>
    <t>Степень выполнения ожидаемых результатов мероприятия 2.23 СВсэп/п</t>
  </si>
  <si>
    <t>Степень достижения целевых показателей мероприятия 2.30
где n – кол-во цп регионального проекта</t>
  </si>
  <si>
    <t>Степень выполнения ожидаемых результатов мероприятия 2.30 СВсэп/п</t>
  </si>
  <si>
    <t>Степень выполнения ожидаемых результатов мероприятия 2.29 СВсэп/п</t>
  </si>
  <si>
    <t>Степень достижения целевых показателей мероприятия 2.29
где n – кол-во цп регионального проекта</t>
  </si>
  <si>
    <t>Степень выполнения ожидаемых результатов мероприятия 2.28 СВсэп/п</t>
  </si>
  <si>
    <t>Степень достижения целевых показателей мероприятия 2.28
где n – кол-во цп регионального проекта</t>
  </si>
  <si>
    <t>Степень достижения целевых показателей мероприятия 2.27
где n – кол-во цп регионального проекта</t>
  </si>
  <si>
    <t>Степень выполнения ожидаемых результатов мероприятия 2.27 СВсэп/п</t>
  </si>
  <si>
    <t>Степень выполнения ожидаемых результатов мероприятия 2.26 СВсэп/п</t>
  </si>
  <si>
    <t>Степень достижения целевых показателей мероприятия 2.26
где n – кол-во цп регионального проекта</t>
  </si>
  <si>
    <t>Степень достижения целевых показателей мероприятия 2.25
где n – кол-во цп регионального проекта</t>
  </si>
  <si>
    <t>Степень выполнения ожидаемых результатов мероприятия 2.25 СВсэп/п</t>
  </si>
  <si>
    <t>Мероприятие 1.10 "Обновление наземного электрического транспорта для обеспечения организации транспортного обслуживания населения области"</t>
  </si>
  <si>
    <t>1.10. Прирост обновленного наземного электрического транспорта для обеспечения организации транспортного обслуживания населения области (ежегодно), шт.</t>
  </si>
  <si>
    <t>Степень достижения целевых показателей мероприятия 1.10
где n – кол-во цп регионального проекта</t>
  </si>
  <si>
    <t>Степень выполнения ожидаемых результатов мероприятия 1.10 СВсэп/п</t>
  </si>
  <si>
    <t>1.1. Количество пассажиров, перевозимых по территории области всеми видами пассажирского транспорта (ежегодно), млн. человек</t>
  </si>
  <si>
    <t>Мероприятие 1.15 "Развитие инфраструктуры городского наземного электрического транспорта"</t>
  </si>
  <si>
    <t>1.11. Наличие документации на строительство, реконструкцию, капитальный ремонт и ремонт объектов инфраструктуры городского наземного электрического транспорта, имеющих положительное заключение</t>
  </si>
  <si>
    <t>Степень достижения целевых показателей мероприятия 1.15
где n – кол-во цп регионального проекта</t>
  </si>
  <si>
    <t>Степень выполнения ожидаемых результатов мероприятия 1.15 СВсэп/п</t>
  </si>
  <si>
    <t>Степень достижения целевых показателей мероприятия 1.16
где n – кол-во цп регионального проекта</t>
  </si>
  <si>
    <t>Степень выполнения ожидаемых результатов мероприятия 1.16 СВсэп/п</t>
  </si>
  <si>
    <t>Мероприятие 1.16 "Управление принадлежащими Саратовской области акциями открытых акционерных обществ транспортного комплекса"</t>
  </si>
  <si>
    <t>(удовлетворительная)</t>
  </si>
  <si>
    <t>высокая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</si>
</sst>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8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b/>
      <vertAlign val="subscript"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8" fillId="2" borderId="9" xfId="0" applyFont="1" applyFill="1" applyBorder="1" applyAlignment="1">
      <alignment horizontal="center" vertical="top" wrapText="1"/>
    </xf>
    <xf numFmtId="164" fontId="11" fillId="2" borderId="9" xfId="0" applyNumberFormat="1" applyFont="1" applyFill="1" applyBorder="1" applyAlignment="1">
      <alignment horizontal="center" vertical="center" wrapText="1"/>
    </xf>
    <xf numFmtId="2" fontId="11" fillId="2" borderId="9" xfId="0" applyNumberFormat="1" applyFont="1" applyFill="1" applyBorder="1" applyAlignment="1">
      <alignment horizontal="center" vertical="center" wrapText="1"/>
    </xf>
    <xf numFmtId="165" fontId="11" fillId="2" borderId="9" xfId="0" applyNumberFormat="1" applyFont="1" applyFill="1" applyBorder="1" applyAlignment="1">
      <alignment horizontal="center" vertical="center" wrapText="1"/>
    </xf>
    <xf numFmtId="2" fontId="12" fillId="2" borderId="9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0" fillId="2" borderId="4" xfId="0" applyFont="1" applyFill="1" applyBorder="1"/>
    <xf numFmtId="2" fontId="11" fillId="2" borderId="9" xfId="0" applyNumberFormat="1" applyFont="1" applyFill="1" applyBorder="1" applyAlignment="1">
      <alignment horizontal="center" wrapText="1"/>
    </xf>
    <xf numFmtId="2" fontId="10" fillId="2" borderId="9" xfId="0" applyNumberFormat="1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2" fontId="7" fillId="2" borderId="9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2" fontId="13" fillId="2" borderId="9" xfId="0" applyNumberFormat="1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 wrapText="1"/>
    </xf>
    <xf numFmtId="164" fontId="13" fillId="2" borderId="9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/>
    </xf>
    <xf numFmtId="0" fontId="10" fillId="2" borderId="9" xfId="0" applyFont="1" applyFill="1" applyBorder="1"/>
    <xf numFmtId="0" fontId="14" fillId="2" borderId="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0" xfId="0" applyFont="1" applyFill="1"/>
    <xf numFmtId="2" fontId="13" fillId="2" borderId="9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center" wrapText="1"/>
    </xf>
    <xf numFmtId="164" fontId="13" fillId="2" borderId="0" xfId="0" applyNumberFormat="1" applyFont="1" applyFill="1" applyAlignment="1">
      <alignment horizontal="center" vertical="center"/>
    </xf>
    <xf numFmtId="2" fontId="13" fillId="2" borderId="0" xfId="0" applyNumberFormat="1" applyFont="1" applyFill="1" applyAlignment="1">
      <alignment horizontal="center" vertical="center"/>
    </xf>
    <xf numFmtId="0" fontId="13" fillId="2" borderId="9" xfId="0" applyFont="1" applyFill="1" applyBorder="1" applyAlignment="1">
      <alignment horizontal="center"/>
    </xf>
    <xf numFmtId="2" fontId="13" fillId="2" borderId="9" xfId="0" applyNumberFormat="1" applyFont="1" applyFill="1" applyBorder="1" applyAlignment="1">
      <alignment horizontal="center"/>
    </xf>
    <xf numFmtId="165" fontId="13" fillId="2" borderId="9" xfId="0" applyNumberFormat="1" applyFont="1" applyFill="1" applyBorder="1" applyAlignment="1">
      <alignment horizontal="center" wrapText="1"/>
    </xf>
    <xf numFmtId="2" fontId="13" fillId="2" borderId="9" xfId="0" applyNumberFormat="1" applyFont="1" applyFill="1" applyBorder="1" applyAlignment="1">
      <alignment horizontal="center" wrapText="1"/>
    </xf>
    <xf numFmtId="4" fontId="13" fillId="2" borderId="9" xfId="0" applyNumberFormat="1" applyFont="1" applyFill="1" applyBorder="1" applyAlignment="1">
      <alignment horizontal="center" wrapText="1"/>
    </xf>
    <xf numFmtId="2" fontId="14" fillId="2" borderId="9" xfId="0" applyNumberFormat="1" applyFont="1" applyFill="1" applyBorder="1" applyAlignment="1">
      <alignment horizontal="center" vertical="center" wrapText="1"/>
    </xf>
    <xf numFmtId="165" fontId="13" fillId="2" borderId="9" xfId="0" applyNumberFormat="1" applyFont="1" applyFill="1" applyBorder="1" applyAlignment="1">
      <alignment horizontal="center" vertical="center" wrapText="1"/>
    </xf>
    <xf numFmtId="4" fontId="13" fillId="2" borderId="9" xfId="0" applyNumberFormat="1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top" wrapText="1"/>
    </xf>
    <xf numFmtId="2" fontId="8" fillId="2" borderId="9" xfId="0" applyNumberFormat="1" applyFont="1" applyFill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  <xf numFmtId="1" fontId="13" fillId="2" borderId="9" xfId="0" applyNumberFormat="1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left" vertical="top" wrapText="1"/>
    </xf>
    <xf numFmtId="0" fontId="17" fillId="2" borderId="5" xfId="0" applyFont="1" applyFill="1" applyBorder="1" applyAlignment="1">
      <alignment horizontal="left" vertical="top" wrapText="1"/>
    </xf>
    <xf numFmtId="0" fontId="17" fillId="2" borderId="2" xfId="0" applyFont="1" applyFill="1" applyBorder="1" applyAlignment="1">
      <alignment horizontal="left" vertical="top" wrapText="1"/>
    </xf>
    <xf numFmtId="0" fontId="14" fillId="2" borderId="9" xfId="0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2" fontId="8" fillId="2" borderId="9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6" fillId="2" borderId="9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left" vertical="center" wrapText="1"/>
    </xf>
    <xf numFmtId="4" fontId="14" fillId="2" borderId="4" xfId="0" applyNumberFormat="1" applyFont="1" applyFill="1" applyBorder="1" applyAlignment="1">
      <alignment horizontal="center" vertical="center" wrapText="1"/>
    </xf>
    <xf numFmtId="4" fontId="14" fillId="2" borderId="5" xfId="0" applyNumberFormat="1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2" fontId="8" fillId="2" borderId="5" xfId="0" applyNumberFormat="1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2" fontId="13" fillId="2" borderId="4" xfId="0" applyNumberFormat="1" applyFont="1" applyFill="1" applyBorder="1" applyAlignment="1">
      <alignment horizontal="center" vertical="center"/>
    </xf>
    <xf numFmtId="2" fontId="13" fillId="2" borderId="5" xfId="0" applyNumberFormat="1" applyFont="1" applyFill="1" applyBorder="1" applyAlignment="1">
      <alignment horizontal="center" vertical="center"/>
    </xf>
    <xf numFmtId="2" fontId="13" fillId="2" borderId="2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 textRotation="90" wrapText="1"/>
    </xf>
    <xf numFmtId="2" fontId="8" fillId="2" borderId="7" xfId="0" applyNumberFormat="1" applyFont="1" applyFill="1" applyBorder="1" applyAlignment="1">
      <alignment horizontal="center" vertical="center" textRotation="90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8" fillId="2" borderId="6" xfId="0" applyNumberFormat="1" applyFont="1" applyFill="1" applyBorder="1" applyAlignment="1">
      <alignment horizontal="center" vertical="center" textRotation="90" wrapText="1"/>
    </xf>
    <xf numFmtId="2" fontId="8" fillId="2" borderId="7" xfId="0" applyNumberFormat="1" applyFont="1" applyFill="1" applyBorder="1" applyAlignment="1">
      <alignment horizontal="center" vertical="center" textRotation="90" wrapText="1"/>
    </xf>
    <xf numFmtId="0" fontId="13" fillId="2" borderId="9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top" wrapText="1"/>
    </xf>
    <xf numFmtId="0" fontId="13" fillId="2" borderId="5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165" fontId="13" fillId="2" borderId="4" xfId="0" applyNumberFormat="1" applyFont="1" applyFill="1" applyBorder="1" applyAlignment="1">
      <alignment horizontal="center" vertical="center" wrapText="1"/>
    </xf>
    <xf numFmtId="165" fontId="13" fillId="2" borderId="5" xfId="0" applyNumberFormat="1" applyFont="1" applyFill="1" applyBorder="1" applyAlignment="1">
      <alignment horizontal="center" vertical="center" wrapText="1"/>
    </xf>
    <xf numFmtId="165" fontId="13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99"/>
      <color rgb="FF00FFFF"/>
      <color rgb="FF66FFFF"/>
      <color rgb="FF99FF99"/>
      <color rgb="FFECD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329136</xdr:colOff>
      <xdr:row>10</xdr:row>
      <xdr:rowOff>348195</xdr:rowOff>
    </xdr:from>
    <xdr:to>
      <xdr:col>1</xdr:col>
      <xdr:colOff>1434036</xdr:colOff>
      <xdr:row>10</xdr:row>
      <xdr:rowOff>633945</xdr:rowOff>
    </xdr:to>
    <xdr:pic>
      <xdr:nvPicPr>
        <xdr:cNvPr id="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38736" y="8206320"/>
          <a:ext cx="1104900" cy="285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329136</xdr:colOff>
      <xdr:row>15</xdr:row>
      <xdr:rowOff>348195</xdr:rowOff>
    </xdr:from>
    <xdr:to>
      <xdr:col>1</xdr:col>
      <xdr:colOff>1434036</xdr:colOff>
      <xdr:row>15</xdr:row>
      <xdr:rowOff>633945</xdr:rowOff>
    </xdr:to>
    <xdr:pic>
      <xdr:nvPicPr>
        <xdr:cNvPr id="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38736" y="8206320"/>
          <a:ext cx="1104900" cy="285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233886</xdr:colOff>
      <xdr:row>20</xdr:row>
      <xdr:rowOff>357720</xdr:rowOff>
    </xdr:from>
    <xdr:to>
      <xdr:col>1</xdr:col>
      <xdr:colOff>1338786</xdr:colOff>
      <xdr:row>20</xdr:row>
      <xdr:rowOff>643470</xdr:rowOff>
    </xdr:to>
    <xdr:pic>
      <xdr:nvPicPr>
        <xdr:cNvPr id="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43486" y="12768795"/>
          <a:ext cx="1104900" cy="285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233886</xdr:colOff>
      <xdr:row>25</xdr:row>
      <xdr:rowOff>357720</xdr:rowOff>
    </xdr:from>
    <xdr:to>
      <xdr:col>1</xdr:col>
      <xdr:colOff>1338786</xdr:colOff>
      <xdr:row>25</xdr:row>
      <xdr:rowOff>643470</xdr:rowOff>
    </xdr:to>
    <xdr:pic>
      <xdr:nvPicPr>
        <xdr:cNvPr id="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43486" y="12768795"/>
          <a:ext cx="1104900" cy="285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233886</xdr:colOff>
      <xdr:row>30</xdr:row>
      <xdr:rowOff>357720</xdr:rowOff>
    </xdr:from>
    <xdr:to>
      <xdr:col>1</xdr:col>
      <xdr:colOff>1338786</xdr:colOff>
      <xdr:row>30</xdr:row>
      <xdr:rowOff>643470</xdr:rowOff>
    </xdr:to>
    <xdr:pic>
      <xdr:nvPicPr>
        <xdr:cNvPr id="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43486" y="15150045"/>
          <a:ext cx="1104900" cy="285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233886</xdr:colOff>
      <xdr:row>35</xdr:row>
      <xdr:rowOff>357720</xdr:rowOff>
    </xdr:from>
    <xdr:to>
      <xdr:col>1</xdr:col>
      <xdr:colOff>1338786</xdr:colOff>
      <xdr:row>35</xdr:row>
      <xdr:rowOff>643470</xdr:rowOff>
    </xdr:to>
    <xdr:pic>
      <xdr:nvPicPr>
        <xdr:cNvPr id="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39004" y="19575808"/>
          <a:ext cx="1104900" cy="285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233886</xdr:colOff>
      <xdr:row>40</xdr:row>
      <xdr:rowOff>357720</xdr:rowOff>
    </xdr:from>
    <xdr:to>
      <xdr:col>1</xdr:col>
      <xdr:colOff>1338786</xdr:colOff>
      <xdr:row>40</xdr:row>
      <xdr:rowOff>643470</xdr:rowOff>
    </xdr:to>
    <xdr:pic>
      <xdr:nvPicPr>
        <xdr:cNvPr id="1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39004" y="22410896"/>
          <a:ext cx="1104900" cy="285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233886</xdr:colOff>
      <xdr:row>54</xdr:row>
      <xdr:rowOff>357720</xdr:rowOff>
    </xdr:from>
    <xdr:to>
      <xdr:col>1</xdr:col>
      <xdr:colOff>1338786</xdr:colOff>
      <xdr:row>54</xdr:row>
      <xdr:rowOff>643470</xdr:rowOff>
    </xdr:to>
    <xdr:pic>
      <xdr:nvPicPr>
        <xdr:cNvPr id="1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39004" y="16852779"/>
          <a:ext cx="1104900" cy="285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348186</xdr:colOff>
      <xdr:row>278</xdr:row>
      <xdr:rowOff>329145</xdr:rowOff>
    </xdr:from>
    <xdr:to>
      <xdr:col>1</xdr:col>
      <xdr:colOff>1453086</xdr:colOff>
      <xdr:row>278</xdr:row>
      <xdr:rowOff>614895</xdr:rowOff>
    </xdr:to>
    <xdr:pic>
      <xdr:nvPicPr>
        <xdr:cNvPr id="1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3304" y="5876057"/>
          <a:ext cx="1104900" cy="285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348186</xdr:colOff>
      <xdr:row>285</xdr:row>
      <xdr:rowOff>329145</xdr:rowOff>
    </xdr:from>
    <xdr:to>
      <xdr:col>1</xdr:col>
      <xdr:colOff>1453086</xdr:colOff>
      <xdr:row>285</xdr:row>
      <xdr:rowOff>614895</xdr:rowOff>
    </xdr:to>
    <xdr:pic>
      <xdr:nvPicPr>
        <xdr:cNvPr id="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3304" y="36311233"/>
          <a:ext cx="1104900" cy="285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348186</xdr:colOff>
      <xdr:row>296</xdr:row>
      <xdr:rowOff>329145</xdr:rowOff>
    </xdr:from>
    <xdr:to>
      <xdr:col>1</xdr:col>
      <xdr:colOff>1453086</xdr:colOff>
      <xdr:row>296</xdr:row>
      <xdr:rowOff>614895</xdr:rowOff>
    </xdr:to>
    <xdr:pic>
      <xdr:nvPicPr>
        <xdr:cNvPr id="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3304" y="36311233"/>
          <a:ext cx="1104900" cy="285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348186</xdr:colOff>
      <xdr:row>307</xdr:row>
      <xdr:rowOff>329145</xdr:rowOff>
    </xdr:from>
    <xdr:to>
      <xdr:col>1</xdr:col>
      <xdr:colOff>1453086</xdr:colOff>
      <xdr:row>307</xdr:row>
      <xdr:rowOff>614895</xdr:rowOff>
    </xdr:to>
    <xdr:pic>
      <xdr:nvPicPr>
        <xdr:cNvPr id="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3304" y="45107851"/>
          <a:ext cx="1104900" cy="285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348186</xdr:colOff>
      <xdr:row>312</xdr:row>
      <xdr:rowOff>329145</xdr:rowOff>
    </xdr:from>
    <xdr:to>
      <xdr:col>1</xdr:col>
      <xdr:colOff>1453086</xdr:colOff>
      <xdr:row>312</xdr:row>
      <xdr:rowOff>614895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3304" y="53332969"/>
          <a:ext cx="1104900" cy="285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348186</xdr:colOff>
      <xdr:row>317</xdr:row>
      <xdr:rowOff>329145</xdr:rowOff>
    </xdr:from>
    <xdr:to>
      <xdr:col>1</xdr:col>
      <xdr:colOff>1453086</xdr:colOff>
      <xdr:row>317</xdr:row>
      <xdr:rowOff>614895</xdr:rowOff>
    </xdr:to>
    <xdr:pic>
      <xdr:nvPicPr>
        <xdr:cNvPr id="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3304" y="55854292"/>
          <a:ext cx="1104900" cy="285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348186</xdr:colOff>
      <xdr:row>322</xdr:row>
      <xdr:rowOff>329145</xdr:rowOff>
    </xdr:from>
    <xdr:to>
      <xdr:col>1</xdr:col>
      <xdr:colOff>1453086</xdr:colOff>
      <xdr:row>322</xdr:row>
      <xdr:rowOff>614895</xdr:rowOff>
    </xdr:to>
    <xdr:pic>
      <xdr:nvPicPr>
        <xdr:cNvPr id="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3304" y="55854292"/>
          <a:ext cx="1104900" cy="285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341</xdr:row>
      <xdr:rowOff>0</xdr:rowOff>
    </xdr:from>
    <xdr:to>
      <xdr:col>1</xdr:col>
      <xdr:colOff>142875</xdr:colOff>
      <xdr:row>341</xdr:row>
      <xdr:rowOff>0</xdr:rowOff>
    </xdr:to>
    <xdr:pic>
      <xdr:nvPicPr>
        <xdr:cNvPr id="3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33375" y="134826375"/>
          <a:ext cx="142875" cy="0"/>
        </a:xfrm>
        <a:prstGeom prst="rect">
          <a:avLst/>
        </a:prstGeom>
        <a:noFill/>
      </xdr:spPr>
    </xdr:pic>
    <xdr:clientData/>
  </xdr:twoCellAnchor>
  <xdr:twoCellAnchor>
    <xdr:from>
      <xdr:col>1</xdr:col>
      <xdr:colOff>336930</xdr:colOff>
      <xdr:row>342</xdr:row>
      <xdr:rowOff>0</xdr:rowOff>
    </xdr:from>
    <xdr:to>
      <xdr:col>1</xdr:col>
      <xdr:colOff>1746630</xdr:colOff>
      <xdr:row>342</xdr:row>
      <xdr:rowOff>0</xdr:rowOff>
    </xdr:to>
    <xdr:pic>
      <xdr:nvPicPr>
        <xdr:cNvPr id="4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70305" y="135750300"/>
          <a:ext cx="140970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138546</xdr:colOff>
      <xdr:row>343</xdr:row>
      <xdr:rowOff>311728</xdr:rowOff>
    </xdr:from>
    <xdr:to>
      <xdr:col>1</xdr:col>
      <xdr:colOff>1437409</xdr:colOff>
      <xdr:row>343</xdr:row>
      <xdr:rowOff>328654</xdr:rowOff>
    </xdr:to>
    <xdr:pic>
      <xdr:nvPicPr>
        <xdr:cNvPr id="41" name="Рисунок 40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1921" y="136614478"/>
          <a:ext cx="1298863" cy="406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43296</xdr:colOff>
      <xdr:row>341</xdr:row>
      <xdr:rowOff>432954</xdr:rowOff>
    </xdr:from>
    <xdr:to>
      <xdr:col>2</xdr:col>
      <xdr:colOff>2853</xdr:colOff>
      <xdr:row>341</xdr:row>
      <xdr:rowOff>433128</xdr:rowOff>
    </xdr:to>
    <xdr:pic>
      <xdr:nvPicPr>
        <xdr:cNvPr id="42" name="Рисунок 41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76671" y="135259329"/>
          <a:ext cx="1749136" cy="458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233886</xdr:colOff>
      <xdr:row>68</xdr:row>
      <xdr:rowOff>357720</xdr:rowOff>
    </xdr:from>
    <xdr:to>
      <xdr:col>1</xdr:col>
      <xdr:colOff>1338786</xdr:colOff>
      <xdr:row>68</xdr:row>
      <xdr:rowOff>643470</xdr:rowOff>
    </xdr:to>
    <xdr:pic>
      <xdr:nvPicPr>
        <xdr:cNvPr id="4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43486" y="21427020"/>
          <a:ext cx="1104900" cy="285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233886</xdr:colOff>
      <xdr:row>73</xdr:row>
      <xdr:rowOff>357720</xdr:rowOff>
    </xdr:from>
    <xdr:to>
      <xdr:col>1</xdr:col>
      <xdr:colOff>1338786</xdr:colOff>
      <xdr:row>73</xdr:row>
      <xdr:rowOff>643470</xdr:rowOff>
    </xdr:to>
    <xdr:pic>
      <xdr:nvPicPr>
        <xdr:cNvPr id="4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43486" y="21427020"/>
          <a:ext cx="1104900" cy="285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233886</xdr:colOff>
      <xdr:row>59</xdr:row>
      <xdr:rowOff>357720</xdr:rowOff>
    </xdr:from>
    <xdr:to>
      <xdr:col>1</xdr:col>
      <xdr:colOff>1338786</xdr:colOff>
      <xdr:row>59</xdr:row>
      <xdr:rowOff>643470</xdr:rowOff>
    </xdr:to>
    <xdr:pic>
      <xdr:nvPicPr>
        <xdr:cNvPr id="4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43486" y="26008545"/>
          <a:ext cx="1104900" cy="285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168085</xdr:colOff>
      <xdr:row>108</xdr:row>
      <xdr:rowOff>314325</xdr:rowOff>
    </xdr:from>
    <xdr:to>
      <xdr:col>1</xdr:col>
      <xdr:colOff>1577785</xdr:colOff>
      <xdr:row>108</xdr:row>
      <xdr:rowOff>609601</xdr:rowOff>
    </xdr:to>
    <xdr:pic>
      <xdr:nvPicPr>
        <xdr:cNvPr id="5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80998" y="76978151"/>
          <a:ext cx="1409700" cy="295276"/>
        </a:xfrm>
        <a:prstGeom prst="rect">
          <a:avLst/>
        </a:prstGeom>
        <a:noFill/>
      </xdr:spPr>
    </xdr:pic>
    <xdr:clientData/>
  </xdr:twoCellAnchor>
  <xdr:twoCellAnchor>
    <xdr:from>
      <xdr:col>1</xdr:col>
      <xdr:colOff>168085</xdr:colOff>
      <xdr:row>117</xdr:row>
      <xdr:rowOff>314325</xdr:rowOff>
    </xdr:from>
    <xdr:to>
      <xdr:col>1</xdr:col>
      <xdr:colOff>1577785</xdr:colOff>
      <xdr:row>117</xdr:row>
      <xdr:rowOff>609601</xdr:rowOff>
    </xdr:to>
    <xdr:pic>
      <xdr:nvPicPr>
        <xdr:cNvPr id="5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80998" y="76978151"/>
          <a:ext cx="1409700" cy="295276"/>
        </a:xfrm>
        <a:prstGeom prst="rect">
          <a:avLst/>
        </a:prstGeom>
        <a:noFill/>
      </xdr:spPr>
    </xdr:pic>
    <xdr:clientData/>
  </xdr:twoCellAnchor>
  <xdr:twoCellAnchor>
    <xdr:from>
      <xdr:col>1</xdr:col>
      <xdr:colOff>168085</xdr:colOff>
      <xdr:row>123</xdr:row>
      <xdr:rowOff>314325</xdr:rowOff>
    </xdr:from>
    <xdr:to>
      <xdr:col>1</xdr:col>
      <xdr:colOff>1577785</xdr:colOff>
      <xdr:row>123</xdr:row>
      <xdr:rowOff>609601</xdr:rowOff>
    </xdr:to>
    <xdr:pic>
      <xdr:nvPicPr>
        <xdr:cNvPr id="5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80998" y="93087825"/>
          <a:ext cx="1409700" cy="295276"/>
        </a:xfrm>
        <a:prstGeom prst="rect">
          <a:avLst/>
        </a:prstGeom>
        <a:noFill/>
      </xdr:spPr>
    </xdr:pic>
    <xdr:clientData/>
  </xdr:twoCellAnchor>
  <xdr:twoCellAnchor>
    <xdr:from>
      <xdr:col>1</xdr:col>
      <xdr:colOff>168085</xdr:colOff>
      <xdr:row>135</xdr:row>
      <xdr:rowOff>314325</xdr:rowOff>
    </xdr:from>
    <xdr:to>
      <xdr:col>1</xdr:col>
      <xdr:colOff>1577785</xdr:colOff>
      <xdr:row>135</xdr:row>
      <xdr:rowOff>609601</xdr:rowOff>
    </xdr:to>
    <xdr:pic>
      <xdr:nvPicPr>
        <xdr:cNvPr id="5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80998" y="93087825"/>
          <a:ext cx="1409700" cy="295276"/>
        </a:xfrm>
        <a:prstGeom prst="rect">
          <a:avLst/>
        </a:prstGeom>
        <a:noFill/>
      </xdr:spPr>
    </xdr:pic>
    <xdr:clientData/>
  </xdr:twoCellAnchor>
  <xdr:twoCellAnchor>
    <xdr:from>
      <xdr:col>1</xdr:col>
      <xdr:colOff>168085</xdr:colOff>
      <xdr:row>160</xdr:row>
      <xdr:rowOff>314325</xdr:rowOff>
    </xdr:from>
    <xdr:to>
      <xdr:col>1</xdr:col>
      <xdr:colOff>1577785</xdr:colOff>
      <xdr:row>160</xdr:row>
      <xdr:rowOff>609601</xdr:rowOff>
    </xdr:to>
    <xdr:pic>
      <xdr:nvPicPr>
        <xdr:cNvPr id="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80998" y="93087825"/>
          <a:ext cx="1409700" cy="295276"/>
        </a:xfrm>
        <a:prstGeom prst="rect">
          <a:avLst/>
        </a:prstGeom>
        <a:noFill/>
      </xdr:spPr>
    </xdr:pic>
    <xdr:clientData/>
  </xdr:twoCellAnchor>
  <xdr:twoCellAnchor>
    <xdr:from>
      <xdr:col>1</xdr:col>
      <xdr:colOff>168085</xdr:colOff>
      <xdr:row>173</xdr:row>
      <xdr:rowOff>314325</xdr:rowOff>
    </xdr:from>
    <xdr:to>
      <xdr:col>1</xdr:col>
      <xdr:colOff>1577785</xdr:colOff>
      <xdr:row>173</xdr:row>
      <xdr:rowOff>609601</xdr:rowOff>
    </xdr:to>
    <xdr:pic>
      <xdr:nvPicPr>
        <xdr:cNvPr id="7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80998" y="128189521"/>
          <a:ext cx="1409700" cy="295276"/>
        </a:xfrm>
        <a:prstGeom prst="rect">
          <a:avLst/>
        </a:prstGeom>
        <a:noFill/>
      </xdr:spPr>
    </xdr:pic>
    <xdr:clientData/>
  </xdr:twoCellAnchor>
  <xdr:twoCellAnchor>
    <xdr:from>
      <xdr:col>1</xdr:col>
      <xdr:colOff>168085</xdr:colOff>
      <xdr:row>178</xdr:row>
      <xdr:rowOff>314325</xdr:rowOff>
    </xdr:from>
    <xdr:to>
      <xdr:col>1</xdr:col>
      <xdr:colOff>1577785</xdr:colOff>
      <xdr:row>178</xdr:row>
      <xdr:rowOff>609601</xdr:rowOff>
    </xdr:to>
    <xdr:pic>
      <xdr:nvPicPr>
        <xdr:cNvPr id="7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80998" y="128189521"/>
          <a:ext cx="1409700" cy="295276"/>
        </a:xfrm>
        <a:prstGeom prst="rect">
          <a:avLst/>
        </a:prstGeom>
        <a:noFill/>
      </xdr:spPr>
    </xdr:pic>
    <xdr:clientData/>
  </xdr:twoCellAnchor>
  <xdr:twoCellAnchor>
    <xdr:from>
      <xdr:col>1</xdr:col>
      <xdr:colOff>168085</xdr:colOff>
      <xdr:row>187</xdr:row>
      <xdr:rowOff>314325</xdr:rowOff>
    </xdr:from>
    <xdr:to>
      <xdr:col>1</xdr:col>
      <xdr:colOff>1577785</xdr:colOff>
      <xdr:row>187</xdr:row>
      <xdr:rowOff>609601</xdr:rowOff>
    </xdr:to>
    <xdr:pic>
      <xdr:nvPicPr>
        <xdr:cNvPr id="7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80998" y="128189521"/>
          <a:ext cx="1409700" cy="295276"/>
        </a:xfrm>
        <a:prstGeom prst="rect">
          <a:avLst/>
        </a:prstGeom>
        <a:noFill/>
      </xdr:spPr>
    </xdr:pic>
    <xdr:clientData/>
  </xdr:twoCellAnchor>
  <xdr:twoCellAnchor>
    <xdr:from>
      <xdr:col>1</xdr:col>
      <xdr:colOff>168085</xdr:colOff>
      <xdr:row>196</xdr:row>
      <xdr:rowOff>314325</xdr:rowOff>
    </xdr:from>
    <xdr:to>
      <xdr:col>1</xdr:col>
      <xdr:colOff>1577785</xdr:colOff>
      <xdr:row>196</xdr:row>
      <xdr:rowOff>609601</xdr:rowOff>
    </xdr:to>
    <xdr:pic>
      <xdr:nvPicPr>
        <xdr:cNvPr id="7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80998" y="128189521"/>
          <a:ext cx="1409700" cy="295276"/>
        </a:xfrm>
        <a:prstGeom prst="rect">
          <a:avLst/>
        </a:prstGeom>
        <a:noFill/>
      </xdr:spPr>
    </xdr:pic>
    <xdr:clientData/>
  </xdr:twoCellAnchor>
  <xdr:twoCellAnchor>
    <xdr:from>
      <xdr:col>1</xdr:col>
      <xdr:colOff>168085</xdr:colOff>
      <xdr:row>205</xdr:row>
      <xdr:rowOff>314325</xdr:rowOff>
    </xdr:from>
    <xdr:to>
      <xdr:col>1</xdr:col>
      <xdr:colOff>1577785</xdr:colOff>
      <xdr:row>205</xdr:row>
      <xdr:rowOff>609601</xdr:rowOff>
    </xdr:to>
    <xdr:pic>
      <xdr:nvPicPr>
        <xdr:cNvPr id="7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80998" y="128189521"/>
          <a:ext cx="1409700" cy="295276"/>
        </a:xfrm>
        <a:prstGeom prst="rect">
          <a:avLst/>
        </a:prstGeom>
        <a:noFill/>
      </xdr:spPr>
    </xdr:pic>
    <xdr:clientData/>
  </xdr:twoCellAnchor>
  <xdr:twoCellAnchor>
    <xdr:from>
      <xdr:col>1</xdr:col>
      <xdr:colOff>168085</xdr:colOff>
      <xdr:row>214</xdr:row>
      <xdr:rowOff>314325</xdr:rowOff>
    </xdr:from>
    <xdr:to>
      <xdr:col>1</xdr:col>
      <xdr:colOff>1577785</xdr:colOff>
      <xdr:row>214</xdr:row>
      <xdr:rowOff>609601</xdr:rowOff>
    </xdr:to>
    <xdr:pic>
      <xdr:nvPicPr>
        <xdr:cNvPr id="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80998" y="128189521"/>
          <a:ext cx="1409700" cy="295276"/>
        </a:xfrm>
        <a:prstGeom prst="rect">
          <a:avLst/>
        </a:prstGeom>
        <a:noFill/>
      </xdr:spPr>
    </xdr:pic>
    <xdr:clientData/>
  </xdr:twoCellAnchor>
  <xdr:twoCellAnchor>
    <xdr:from>
      <xdr:col>1</xdr:col>
      <xdr:colOff>168085</xdr:colOff>
      <xdr:row>223</xdr:row>
      <xdr:rowOff>314325</xdr:rowOff>
    </xdr:from>
    <xdr:to>
      <xdr:col>1</xdr:col>
      <xdr:colOff>1577785</xdr:colOff>
      <xdr:row>223</xdr:row>
      <xdr:rowOff>609601</xdr:rowOff>
    </xdr:to>
    <xdr:pic>
      <xdr:nvPicPr>
        <xdr:cNvPr id="7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80998" y="128189521"/>
          <a:ext cx="1409700" cy="295276"/>
        </a:xfrm>
        <a:prstGeom prst="rect">
          <a:avLst/>
        </a:prstGeom>
        <a:noFill/>
      </xdr:spPr>
    </xdr:pic>
    <xdr:clientData/>
  </xdr:twoCellAnchor>
  <xdr:twoCellAnchor>
    <xdr:from>
      <xdr:col>1</xdr:col>
      <xdr:colOff>168085</xdr:colOff>
      <xdr:row>234</xdr:row>
      <xdr:rowOff>314325</xdr:rowOff>
    </xdr:from>
    <xdr:to>
      <xdr:col>1</xdr:col>
      <xdr:colOff>1577785</xdr:colOff>
      <xdr:row>234</xdr:row>
      <xdr:rowOff>609601</xdr:rowOff>
    </xdr:to>
    <xdr:pic>
      <xdr:nvPicPr>
        <xdr:cNvPr id="7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80998" y="128189521"/>
          <a:ext cx="1409700" cy="295276"/>
        </a:xfrm>
        <a:prstGeom prst="rect">
          <a:avLst/>
        </a:prstGeom>
        <a:noFill/>
      </xdr:spPr>
    </xdr:pic>
    <xdr:clientData/>
  </xdr:twoCellAnchor>
  <xdr:twoCellAnchor>
    <xdr:from>
      <xdr:col>1</xdr:col>
      <xdr:colOff>168085</xdr:colOff>
      <xdr:row>245</xdr:row>
      <xdr:rowOff>314325</xdr:rowOff>
    </xdr:from>
    <xdr:to>
      <xdr:col>1</xdr:col>
      <xdr:colOff>1577785</xdr:colOff>
      <xdr:row>245</xdr:row>
      <xdr:rowOff>609601</xdr:rowOff>
    </xdr:to>
    <xdr:pic>
      <xdr:nvPicPr>
        <xdr:cNvPr id="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80998" y="128189521"/>
          <a:ext cx="1409700" cy="295276"/>
        </a:xfrm>
        <a:prstGeom prst="rect">
          <a:avLst/>
        </a:prstGeom>
        <a:noFill/>
      </xdr:spPr>
    </xdr:pic>
    <xdr:clientData/>
  </xdr:twoCellAnchor>
  <xdr:twoCellAnchor>
    <xdr:from>
      <xdr:col>1</xdr:col>
      <xdr:colOff>168085</xdr:colOff>
      <xdr:row>256</xdr:row>
      <xdr:rowOff>314325</xdr:rowOff>
    </xdr:from>
    <xdr:to>
      <xdr:col>1</xdr:col>
      <xdr:colOff>1577785</xdr:colOff>
      <xdr:row>256</xdr:row>
      <xdr:rowOff>609601</xdr:rowOff>
    </xdr:to>
    <xdr:pic>
      <xdr:nvPicPr>
        <xdr:cNvPr id="8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80998" y="128189521"/>
          <a:ext cx="1409700" cy="295276"/>
        </a:xfrm>
        <a:prstGeom prst="rect">
          <a:avLst/>
        </a:prstGeom>
        <a:noFill/>
      </xdr:spPr>
    </xdr:pic>
    <xdr:clientData/>
  </xdr:twoCellAnchor>
  <xdr:twoCellAnchor>
    <xdr:from>
      <xdr:col>1</xdr:col>
      <xdr:colOff>168085</xdr:colOff>
      <xdr:row>265</xdr:row>
      <xdr:rowOff>314325</xdr:rowOff>
    </xdr:from>
    <xdr:to>
      <xdr:col>1</xdr:col>
      <xdr:colOff>1577785</xdr:colOff>
      <xdr:row>265</xdr:row>
      <xdr:rowOff>609601</xdr:rowOff>
    </xdr:to>
    <xdr:pic>
      <xdr:nvPicPr>
        <xdr:cNvPr id="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80998" y="128189521"/>
          <a:ext cx="1409700" cy="295276"/>
        </a:xfrm>
        <a:prstGeom prst="rect">
          <a:avLst/>
        </a:prstGeom>
        <a:noFill/>
      </xdr:spPr>
    </xdr:pic>
    <xdr:clientData/>
  </xdr:twoCellAnchor>
  <xdr:twoCellAnchor>
    <xdr:from>
      <xdr:col>1</xdr:col>
      <xdr:colOff>330010</xdr:colOff>
      <xdr:row>117</xdr:row>
      <xdr:rowOff>428625</xdr:rowOff>
    </xdr:from>
    <xdr:to>
      <xdr:col>1</xdr:col>
      <xdr:colOff>1739710</xdr:colOff>
      <xdr:row>117</xdr:row>
      <xdr:rowOff>723901</xdr:rowOff>
    </xdr:to>
    <xdr:pic>
      <xdr:nvPicPr>
        <xdr:cNvPr id="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39610" y="45434250"/>
          <a:ext cx="1409700" cy="295276"/>
        </a:xfrm>
        <a:prstGeom prst="rect">
          <a:avLst/>
        </a:prstGeom>
        <a:noFill/>
      </xdr:spPr>
    </xdr:pic>
    <xdr:clientData/>
  </xdr:twoCellAnchor>
  <xdr:twoCellAnchor>
    <xdr:from>
      <xdr:col>1</xdr:col>
      <xdr:colOff>233886</xdr:colOff>
      <xdr:row>49</xdr:row>
      <xdr:rowOff>357720</xdr:rowOff>
    </xdr:from>
    <xdr:to>
      <xdr:col>1</xdr:col>
      <xdr:colOff>1338786</xdr:colOff>
      <xdr:row>49</xdr:row>
      <xdr:rowOff>643470</xdr:rowOff>
    </xdr:to>
    <xdr:pic>
      <xdr:nvPicPr>
        <xdr:cNvPr id="4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47719" y="21132803"/>
          <a:ext cx="1104900" cy="285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233886</xdr:colOff>
      <xdr:row>45</xdr:row>
      <xdr:rowOff>357720</xdr:rowOff>
    </xdr:from>
    <xdr:to>
      <xdr:col>1</xdr:col>
      <xdr:colOff>1338786</xdr:colOff>
      <xdr:row>45</xdr:row>
      <xdr:rowOff>643470</xdr:rowOff>
    </xdr:to>
    <xdr:pic>
      <xdr:nvPicPr>
        <xdr:cNvPr id="5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47719" y="20942303"/>
          <a:ext cx="1104900" cy="285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233886</xdr:colOff>
      <xdr:row>64</xdr:row>
      <xdr:rowOff>357720</xdr:rowOff>
    </xdr:from>
    <xdr:to>
      <xdr:col>1</xdr:col>
      <xdr:colOff>1338786</xdr:colOff>
      <xdr:row>64</xdr:row>
      <xdr:rowOff>643470</xdr:rowOff>
    </xdr:to>
    <xdr:pic>
      <xdr:nvPicPr>
        <xdr:cNvPr id="5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47719" y="27281720"/>
          <a:ext cx="1104900" cy="2857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5"/>
  <sheetViews>
    <sheetView tabSelected="1" zoomScaleNormal="100" zoomScaleSheetLayoutView="90" workbookViewId="0">
      <pane ySplit="5" topLeftCell="A6" activePane="bottomLeft" state="frozen"/>
      <selection pane="bottomLeft" sqref="A1:P1"/>
    </sheetView>
  </sheetViews>
  <sheetFormatPr defaultColWidth="9.140625" defaultRowHeight="15" outlineLevelRow="1"/>
  <cols>
    <col min="1" max="1" width="9.140625" style="6"/>
    <col min="2" max="2" width="26.5703125" style="6" customWidth="1"/>
    <col min="3" max="3" width="9.140625" style="30" customWidth="1"/>
    <col min="4" max="4" width="14.85546875" style="30" customWidth="1"/>
    <col min="5" max="5" width="9.140625" style="31"/>
    <col min="6" max="6" width="11.7109375" style="31" customWidth="1"/>
    <col min="7" max="7" width="16.140625" style="31" customWidth="1"/>
    <col min="8" max="9" width="9.140625" style="6"/>
    <col min="10" max="10" width="12" style="31" bestFit="1" customWidth="1"/>
    <col min="11" max="16" width="9.140625" style="31"/>
    <col min="17" max="16384" width="9.140625" style="6"/>
  </cols>
  <sheetData>
    <row r="1" spans="1:16" ht="41.2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33" customHeight="1">
      <c r="A2" s="82" t="s">
        <v>1</v>
      </c>
      <c r="B2" s="85" t="s">
        <v>5</v>
      </c>
      <c r="C2" s="76" t="s">
        <v>6</v>
      </c>
      <c r="D2" s="77"/>
      <c r="E2" s="77"/>
      <c r="F2" s="77"/>
      <c r="G2" s="78"/>
      <c r="H2" s="76" t="s">
        <v>7</v>
      </c>
      <c r="I2" s="77"/>
      <c r="J2" s="78"/>
      <c r="K2" s="87" t="s">
        <v>2</v>
      </c>
      <c r="L2" s="88"/>
      <c r="M2" s="88"/>
      <c r="N2" s="88"/>
      <c r="O2" s="88"/>
      <c r="P2" s="89" t="s">
        <v>8</v>
      </c>
    </row>
    <row r="3" spans="1:16" ht="58.9" customHeight="1">
      <c r="A3" s="83"/>
      <c r="B3" s="86"/>
      <c r="C3" s="79" t="s">
        <v>3</v>
      </c>
      <c r="D3" s="79"/>
      <c r="E3" s="80" t="s">
        <v>4</v>
      </c>
      <c r="F3" s="92" t="s">
        <v>9</v>
      </c>
      <c r="G3" s="94" t="s">
        <v>10</v>
      </c>
      <c r="H3" s="96" t="s">
        <v>11</v>
      </c>
      <c r="I3" s="97"/>
      <c r="J3" s="98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90"/>
    </row>
    <row r="4" spans="1:16" ht="84" hidden="1">
      <c r="A4" s="84"/>
      <c r="B4" s="86"/>
      <c r="C4" s="10" t="s">
        <v>18</v>
      </c>
      <c r="D4" s="10" t="s">
        <v>19</v>
      </c>
      <c r="E4" s="81"/>
      <c r="F4" s="93"/>
      <c r="G4" s="95"/>
      <c r="H4" s="11" t="s">
        <v>20</v>
      </c>
      <c r="I4" s="11" t="s">
        <v>21</v>
      </c>
      <c r="J4" s="99"/>
      <c r="K4" s="12" t="s">
        <v>114</v>
      </c>
      <c r="L4" s="12" t="s">
        <v>115</v>
      </c>
      <c r="M4" s="12" t="s">
        <v>22</v>
      </c>
      <c r="N4" s="12" t="s">
        <v>22</v>
      </c>
      <c r="O4" s="12" t="s">
        <v>23</v>
      </c>
      <c r="P4" s="91"/>
    </row>
    <row r="5" spans="1:16">
      <c r="A5" s="13">
        <v>1</v>
      </c>
      <c r="B5" s="14">
        <v>2</v>
      </c>
      <c r="C5" s="13">
        <v>3</v>
      </c>
      <c r="D5" s="14">
        <v>4</v>
      </c>
      <c r="E5" s="13">
        <v>5</v>
      </c>
      <c r="F5" s="14">
        <v>6</v>
      </c>
      <c r="G5" s="13">
        <v>7</v>
      </c>
      <c r="H5" s="14">
        <v>8</v>
      </c>
      <c r="I5" s="13">
        <v>9</v>
      </c>
      <c r="J5" s="14">
        <v>10</v>
      </c>
      <c r="K5" s="13">
        <v>11</v>
      </c>
      <c r="L5" s="14">
        <v>12</v>
      </c>
      <c r="M5" s="13">
        <v>13</v>
      </c>
      <c r="N5" s="14">
        <v>14</v>
      </c>
      <c r="O5" s="13">
        <v>15</v>
      </c>
      <c r="P5" s="14">
        <v>16</v>
      </c>
    </row>
    <row r="6" spans="1:16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</row>
    <row r="7" spans="1:16" outlineLevel="1">
      <c r="A7" s="49" t="s">
        <v>24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1:16" outlineLevel="1">
      <c r="A8" s="53" t="s">
        <v>28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5"/>
    </row>
    <row r="9" spans="1:16" ht="30.75" customHeight="1" outlineLevel="1">
      <c r="A9" s="15"/>
      <c r="B9" s="56" t="s">
        <v>27</v>
      </c>
      <c r="C9" s="57"/>
      <c r="D9" s="57"/>
      <c r="E9" s="57"/>
      <c r="F9" s="57"/>
      <c r="G9" s="58"/>
      <c r="H9" s="44" t="s">
        <v>25</v>
      </c>
      <c r="I9" s="44" t="s">
        <v>25</v>
      </c>
      <c r="J9" s="16" t="s">
        <v>25</v>
      </c>
      <c r="K9" s="16" t="s">
        <v>25</v>
      </c>
      <c r="L9" s="16" t="s">
        <v>25</v>
      </c>
      <c r="M9" s="16" t="s">
        <v>25</v>
      </c>
      <c r="N9" s="16" t="s">
        <v>25</v>
      </c>
      <c r="O9" s="16" t="s">
        <v>25</v>
      </c>
      <c r="P9" s="16" t="s">
        <v>25</v>
      </c>
    </row>
    <row r="10" spans="1:16" outlineLevel="1">
      <c r="A10" s="15"/>
      <c r="B10" s="17"/>
      <c r="C10" s="18">
        <v>1060</v>
      </c>
      <c r="D10" s="18">
        <v>1092</v>
      </c>
      <c r="E10" s="16">
        <v>1</v>
      </c>
      <c r="F10" s="16" t="s">
        <v>25</v>
      </c>
      <c r="G10" s="16" t="s">
        <v>25</v>
      </c>
      <c r="H10" s="44" t="s">
        <v>25</v>
      </c>
      <c r="I10" s="44" t="s">
        <v>25</v>
      </c>
      <c r="J10" s="16" t="s">
        <v>25</v>
      </c>
      <c r="K10" s="16" t="s">
        <v>25</v>
      </c>
      <c r="L10" s="16" t="s">
        <v>25</v>
      </c>
      <c r="M10" s="16" t="s">
        <v>25</v>
      </c>
      <c r="N10" s="16" t="s">
        <v>25</v>
      </c>
      <c r="O10" s="16" t="s">
        <v>25</v>
      </c>
      <c r="P10" s="16" t="s">
        <v>25</v>
      </c>
    </row>
    <row r="11" spans="1:16" ht="72" outlineLevel="1">
      <c r="A11" s="15"/>
      <c r="B11" s="19" t="s">
        <v>31</v>
      </c>
      <c r="C11" s="18" t="s">
        <v>25</v>
      </c>
      <c r="D11" s="18" t="s">
        <v>25</v>
      </c>
      <c r="E11" s="16">
        <v>1</v>
      </c>
      <c r="F11" s="16" t="s">
        <v>25</v>
      </c>
      <c r="G11" s="16" t="s">
        <v>25</v>
      </c>
      <c r="H11" s="44" t="s">
        <v>25</v>
      </c>
      <c r="I11" s="44" t="s">
        <v>25</v>
      </c>
      <c r="J11" s="16" t="s">
        <v>25</v>
      </c>
      <c r="K11" s="16" t="s">
        <v>25</v>
      </c>
      <c r="L11" s="16" t="s">
        <v>25</v>
      </c>
      <c r="M11" s="16" t="s">
        <v>25</v>
      </c>
      <c r="N11" s="16" t="s">
        <v>25</v>
      </c>
      <c r="O11" s="16" t="s">
        <v>25</v>
      </c>
      <c r="P11" s="16" t="s">
        <v>25</v>
      </c>
    </row>
    <row r="12" spans="1:16" ht="36" outlineLevel="1">
      <c r="A12" s="15"/>
      <c r="B12" s="19" t="s">
        <v>32</v>
      </c>
      <c r="C12" s="18" t="s">
        <v>25</v>
      </c>
      <c r="D12" s="18" t="s">
        <v>25</v>
      </c>
      <c r="E12" s="16" t="s">
        <v>25</v>
      </c>
      <c r="F12" s="16" t="s">
        <v>25</v>
      </c>
      <c r="G12" s="16" t="s">
        <v>25</v>
      </c>
      <c r="H12" s="44">
        <v>1</v>
      </c>
      <c r="I12" s="44">
        <v>1</v>
      </c>
      <c r="J12" s="16">
        <f>I12/H12</f>
        <v>1</v>
      </c>
      <c r="K12" s="16" t="s">
        <v>25</v>
      </c>
      <c r="L12" s="16" t="s">
        <v>25</v>
      </c>
      <c r="M12" s="16" t="s">
        <v>25</v>
      </c>
      <c r="N12" s="16" t="s">
        <v>25</v>
      </c>
      <c r="O12" s="16" t="s">
        <v>25</v>
      </c>
      <c r="P12" s="16" t="s">
        <v>25</v>
      </c>
    </row>
    <row r="13" spans="1:16" outlineLevel="1">
      <c r="A13" s="49" t="s">
        <v>29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</row>
    <row r="14" spans="1:16" ht="31.5" customHeight="1" outlineLevel="1">
      <c r="A14" s="15"/>
      <c r="B14" s="56" t="s">
        <v>30</v>
      </c>
      <c r="C14" s="57"/>
      <c r="D14" s="57"/>
      <c r="E14" s="57"/>
      <c r="F14" s="57"/>
      <c r="G14" s="58"/>
      <c r="H14" s="44" t="s">
        <v>25</v>
      </c>
      <c r="I14" s="44" t="s">
        <v>25</v>
      </c>
      <c r="J14" s="16" t="s">
        <v>25</v>
      </c>
      <c r="K14" s="16" t="s">
        <v>25</v>
      </c>
      <c r="L14" s="16" t="s">
        <v>25</v>
      </c>
      <c r="M14" s="16" t="s">
        <v>25</v>
      </c>
      <c r="N14" s="16" t="s">
        <v>25</v>
      </c>
      <c r="O14" s="16" t="s">
        <v>25</v>
      </c>
      <c r="P14" s="16" t="s">
        <v>25</v>
      </c>
    </row>
    <row r="15" spans="1:16" outlineLevel="1">
      <c r="A15" s="15"/>
      <c r="B15" s="15"/>
      <c r="C15" s="18">
        <v>11648</v>
      </c>
      <c r="D15" s="18">
        <v>11680</v>
      </c>
      <c r="E15" s="16">
        <f>D15/C15</f>
        <v>1.0027472527472527</v>
      </c>
      <c r="F15" s="16" t="s">
        <v>25</v>
      </c>
      <c r="G15" s="16" t="s">
        <v>25</v>
      </c>
      <c r="H15" s="44" t="s">
        <v>25</v>
      </c>
      <c r="I15" s="44" t="s">
        <v>25</v>
      </c>
      <c r="J15" s="16" t="s">
        <v>25</v>
      </c>
      <c r="K15" s="16" t="s">
        <v>25</v>
      </c>
      <c r="L15" s="16" t="s">
        <v>25</v>
      </c>
      <c r="M15" s="16" t="s">
        <v>25</v>
      </c>
      <c r="N15" s="16" t="s">
        <v>25</v>
      </c>
      <c r="O15" s="16" t="s">
        <v>25</v>
      </c>
      <c r="P15" s="16" t="s">
        <v>25</v>
      </c>
    </row>
    <row r="16" spans="1:16" ht="72" outlineLevel="1">
      <c r="A16" s="15"/>
      <c r="B16" s="19" t="s">
        <v>35</v>
      </c>
      <c r="C16" s="18" t="s">
        <v>25</v>
      </c>
      <c r="D16" s="18" t="s">
        <v>25</v>
      </c>
      <c r="E16" s="16">
        <f>E15</f>
        <v>1.0027472527472527</v>
      </c>
      <c r="F16" s="16" t="s">
        <v>25</v>
      </c>
      <c r="G16" s="16" t="s">
        <v>25</v>
      </c>
      <c r="H16" s="44" t="s">
        <v>25</v>
      </c>
      <c r="I16" s="44" t="s">
        <v>25</v>
      </c>
      <c r="J16" s="16" t="s">
        <v>25</v>
      </c>
      <c r="K16" s="16" t="s">
        <v>25</v>
      </c>
      <c r="L16" s="16" t="s">
        <v>25</v>
      </c>
      <c r="M16" s="16" t="s">
        <v>25</v>
      </c>
      <c r="N16" s="16" t="s">
        <v>25</v>
      </c>
      <c r="O16" s="16" t="s">
        <v>25</v>
      </c>
      <c r="P16" s="16" t="s">
        <v>25</v>
      </c>
    </row>
    <row r="17" spans="1:16" ht="36" outlineLevel="1">
      <c r="A17" s="15"/>
      <c r="B17" s="19" t="s">
        <v>36</v>
      </c>
      <c r="C17" s="18" t="s">
        <v>25</v>
      </c>
      <c r="D17" s="18" t="s">
        <v>25</v>
      </c>
      <c r="E17" s="16" t="s">
        <v>25</v>
      </c>
      <c r="F17" s="16" t="s">
        <v>25</v>
      </c>
      <c r="G17" s="16" t="s">
        <v>25</v>
      </c>
      <c r="H17" s="44">
        <v>1</v>
      </c>
      <c r="I17" s="44">
        <v>1</v>
      </c>
      <c r="J17" s="16">
        <f>I17/H17</f>
        <v>1</v>
      </c>
      <c r="K17" s="16" t="s">
        <v>25</v>
      </c>
      <c r="L17" s="16" t="s">
        <v>25</v>
      </c>
      <c r="M17" s="16" t="s">
        <v>25</v>
      </c>
      <c r="N17" s="16" t="s">
        <v>25</v>
      </c>
      <c r="O17" s="16" t="s">
        <v>25</v>
      </c>
      <c r="P17" s="16" t="s">
        <v>25</v>
      </c>
    </row>
    <row r="18" spans="1:16" outlineLevel="1">
      <c r="A18" s="72" t="s">
        <v>33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4"/>
    </row>
    <row r="19" spans="1:16" ht="42.75" customHeight="1" outlineLevel="1">
      <c r="A19" s="15"/>
      <c r="B19" s="56" t="s">
        <v>34</v>
      </c>
      <c r="C19" s="57"/>
      <c r="D19" s="57"/>
      <c r="E19" s="57"/>
      <c r="F19" s="57"/>
      <c r="G19" s="58"/>
      <c r="H19" s="44" t="s">
        <v>25</v>
      </c>
      <c r="I19" s="44" t="s">
        <v>25</v>
      </c>
      <c r="J19" s="16" t="s">
        <v>25</v>
      </c>
      <c r="K19" s="16" t="s">
        <v>25</v>
      </c>
      <c r="L19" s="16" t="s">
        <v>25</v>
      </c>
      <c r="M19" s="16" t="s">
        <v>25</v>
      </c>
      <c r="N19" s="16" t="s">
        <v>25</v>
      </c>
      <c r="O19" s="16" t="s">
        <v>25</v>
      </c>
      <c r="P19" s="16" t="s">
        <v>25</v>
      </c>
    </row>
    <row r="20" spans="1:16" outlineLevel="1">
      <c r="A20" s="15"/>
      <c r="B20" s="15"/>
      <c r="C20" s="18">
        <v>19096</v>
      </c>
      <c r="D20" s="18">
        <v>18984</v>
      </c>
      <c r="E20" s="16">
        <f>D20/C20</f>
        <v>0.99413489736070382</v>
      </c>
      <c r="F20" s="16" t="s">
        <v>25</v>
      </c>
      <c r="G20" s="16" t="s">
        <v>25</v>
      </c>
      <c r="H20" s="44" t="s">
        <v>25</v>
      </c>
      <c r="I20" s="44" t="s">
        <v>25</v>
      </c>
      <c r="J20" s="16" t="s">
        <v>25</v>
      </c>
      <c r="K20" s="16" t="s">
        <v>25</v>
      </c>
      <c r="L20" s="16" t="s">
        <v>25</v>
      </c>
      <c r="M20" s="16" t="s">
        <v>25</v>
      </c>
      <c r="N20" s="16" t="s">
        <v>25</v>
      </c>
      <c r="O20" s="16" t="s">
        <v>25</v>
      </c>
      <c r="P20" s="16" t="s">
        <v>25</v>
      </c>
    </row>
    <row r="21" spans="1:16" ht="72" outlineLevel="1">
      <c r="A21" s="15"/>
      <c r="B21" s="19" t="s">
        <v>37</v>
      </c>
      <c r="C21" s="18" t="s">
        <v>25</v>
      </c>
      <c r="D21" s="18" t="s">
        <v>25</v>
      </c>
      <c r="E21" s="16">
        <f>E20</f>
        <v>0.99413489736070382</v>
      </c>
      <c r="F21" s="16" t="s">
        <v>25</v>
      </c>
      <c r="G21" s="16" t="s">
        <v>25</v>
      </c>
      <c r="H21" s="44" t="s">
        <v>25</v>
      </c>
      <c r="I21" s="44" t="s">
        <v>25</v>
      </c>
      <c r="J21" s="16" t="s">
        <v>25</v>
      </c>
      <c r="K21" s="16" t="s">
        <v>25</v>
      </c>
      <c r="L21" s="16" t="s">
        <v>25</v>
      </c>
      <c r="M21" s="16" t="s">
        <v>25</v>
      </c>
      <c r="N21" s="16" t="s">
        <v>25</v>
      </c>
      <c r="O21" s="16" t="s">
        <v>25</v>
      </c>
      <c r="P21" s="16" t="s">
        <v>25</v>
      </c>
    </row>
    <row r="22" spans="1:16" ht="36" outlineLevel="1">
      <c r="A22" s="15"/>
      <c r="B22" s="19" t="s">
        <v>38</v>
      </c>
      <c r="C22" s="18" t="s">
        <v>25</v>
      </c>
      <c r="D22" s="18" t="s">
        <v>25</v>
      </c>
      <c r="E22" s="16" t="s">
        <v>25</v>
      </c>
      <c r="F22" s="16" t="s">
        <v>25</v>
      </c>
      <c r="G22" s="16" t="s">
        <v>25</v>
      </c>
      <c r="H22" s="44">
        <v>1</v>
      </c>
      <c r="I22" s="44">
        <v>1</v>
      </c>
      <c r="J22" s="16">
        <f>I22/H22</f>
        <v>1</v>
      </c>
      <c r="K22" s="16" t="s">
        <v>25</v>
      </c>
      <c r="L22" s="16" t="s">
        <v>25</v>
      </c>
      <c r="M22" s="16" t="s">
        <v>25</v>
      </c>
      <c r="N22" s="16" t="s">
        <v>25</v>
      </c>
      <c r="O22" s="16" t="s">
        <v>25</v>
      </c>
      <c r="P22" s="16" t="s">
        <v>25</v>
      </c>
    </row>
    <row r="23" spans="1:16" outlineLevel="1">
      <c r="A23" s="72" t="s">
        <v>39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4"/>
    </row>
    <row r="24" spans="1:16" ht="36.75" customHeight="1" outlineLevel="1">
      <c r="A24" s="15"/>
      <c r="B24" s="56" t="s">
        <v>26</v>
      </c>
      <c r="C24" s="57"/>
      <c r="D24" s="57"/>
      <c r="E24" s="57"/>
      <c r="F24" s="57"/>
      <c r="G24" s="58"/>
      <c r="H24" s="44" t="s">
        <v>25</v>
      </c>
      <c r="I24" s="44" t="s">
        <v>25</v>
      </c>
      <c r="J24" s="16" t="s">
        <v>25</v>
      </c>
      <c r="K24" s="16" t="s">
        <v>25</v>
      </c>
      <c r="L24" s="16" t="s">
        <v>25</v>
      </c>
      <c r="M24" s="16" t="s">
        <v>25</v>
      </c>
      <c r="N24" s="16" t="s">
        <v>25</v>
      </c>
      <c r="O24" s="16" t="s">
        <v>25</v>
      </c>
      <c r="P24" s="16" t="s">
        <v>25</v>
      </c>
    </row>
    <row r="25" spans="1:16" outlineLevel="1">
      <c r="A25" s="15"/>
      <c r="B25" s="15"/>
      <c r="C25" s="18">
        <v>269.39999999999998</v>
      </c>
      <c r="D25" s="18">
        <v>170.3</v>
      </c>
      <c r="E25" s="16">
        <f>D25/C25</f>
        <v>0.63214550853749085</v>
      </c>
      <c r="F25" s="16" t="s">
        <v>25</v>
      </c>
      <c r="G25" s="16" t="s">
        <v>25</v>
      </c>
      <c r="H25" s="44" t="s">
        <v>25</v>
      </c>
      <c r="I25" s="44" t="s">
        <v>25</v>
      </c>
      <c r="J25" s="16" t="s">
        <v>25</v>
      </c>
      <c r="K25" s="16" t="s">
        <v>25</v>
      </c>
      <c r="L25" s="16" t="s">
        <v>25</v>
      </c>
      <c r="M25" s="16" t="s">
        <v>25</v>
      </c>
      <c r="N25" s="16" t="s">
        <v>25</v>
      </c>
      <c r="O25" s="16" t="s">
        <v>25</v>
      </c>
      <c r="P25" s="16" t="s">
        <v>25</v>
      </c>
    </row>
    <row r="26" spans="1:16" ht="72" outlineLevel="1">
      <c r="A26" s="15"/>
      <c r="B26" s="19" t="s">
        <v>40</v>
      </c>
      <c r="C26" s="18" t="s">
        <v>25</v>
      </c>
      <c r="D26" s="18" t="s">
        <v>25</v>
      </c>
      <c r="E26" s="16">
        <f>E25</f>
        <v>0.63214550853749085</v>
      </c>
      <c r="F26" s="16" t="s">
        <v>25</v>
      </c>
      <c r="G26" s="16" t="s">
        <v>25</v>
      </c>
      <c r="H26" s="44" t="s">
        <v>25</v>
      </c>
      <c r="I26" s="44" t="s">
        <v>25</v>
      </c>
      <c r="J26" s="16" t="s">
        <v>25</v>
      </c>
      <c r="K26" s="16" t="s">
        <v>25</v>
      </c>
      <c r="L26" s="16" t="s">
        <v>25</v>
      </c>
      <c r="M26" s="16" t="s">
        <v>25</v>
      </c>
      <c r="N26" s="16" t="s">
        <v>25</v>
      </c>
      <c r="O26" s="16" t="s">
        <v>25</v>
      </c>
      <c r="P26" s="16" t="s">
        <v>25</v>
      </c>
    </row>
    <row r="27" spans="1:16" ht="36" outlineLevel="1">
      <c r="A27" s="15"/>
      <c r="B27" s="19" t="s">
        <v>41</v>
      </c>
      <c r="C27" s="18" t="s">
        <v>25</v>
      </c>
      <c r="D27" s="18" t="s">
        <v>25</v>
      </c>
      <c r="E27" s="16" t="s">
        <v>25</v>
      </c>
      <c r="F27" s="16" t="s">
        <v>25</v>
      </c>
      <c r="G27" s="16" t="s">
        <v>25</v>
      </c>
      <c r="H27" s="44">
        <v>1</v>
      </c>
      <c r="I27" s="44">
        <v>0</v>
      </c>
      <c r="J27" s="16">
        <f>I27/H27</f>
        <v>0</v>
      </c>
      <c r="K27" s="16" t="s">
        <v>25</v>
      </c>
      <c r="L27" s="16" t="s">
        <v>25</v>
      </c>
      <c r="M27" s="16" t="s">
        <v>25</v>
      </c>
      <c r="N27" s="16" t="s">
        <v>25</v>
      </c>
      <c r="O27" s="16" t="s">
        <v>25</v>
      </c>
      <c r="P27" s="16" t="s">
        <v>25</v>
      </c>
    </row>
    <row r="28" spans="1:16" outlineLevel="1">
      <c r="A28" s="53" t="s">
        <v>42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5"/>
    </row>
    <row r="29" spans="1:16" ht="33.75" customHeight="1" outlineLevel="1">
      <c r="A29" s="15"/>
      <c r="B29" s="56" t="s">
        <v>43</v>
      </c>
      <c r="C29" s="57"/>
      <c r="D29" s="57"/>
      <c r="E29" s="57"/>
      <c r="F29" s="57"/>
      <c r="G29" s="58"/>
      <c r="H29" s="44" t="s">
        <v>25</v>
      </c>
      <c r="I29" s="44" t="s">
        <v>25</v>
      </c>
      <c r="J29" s="16" t="s">
        <v>25</v>
      </c>
      <c r="K29" s="16" t="s">
        <v>25</v>
      </c>
      <c r="L29" s="16" t="s">
        <v>25</v>
      </c>
      <c r="M29" s="16" t="s">
        <v>25</v>
      </c>
      <c r="N29" s="16" t="s">
        <v>25</v>
      </c>
      <c r="O29" s="16" t="s">
        <v>25</v>
      </c>
      <c r="P29" s="16" t="s">
        <v>25</v>
      </c>
    </row>
    <row r="30" spans="1:16" outlineLevel="1">
      <c r="A30" s="15"/>
      <c r="B30" s="15"/>
      <c r="C30" s="18">
        <v>96</v>
      </c>
      <c r="D30" s="18">
        <v>96.5</v>
      </c>
      <c r="E30" s="16">
        <v>1</v>
      </c>
      <c r="F30" s="16" t="s">
        <v>25</v>
      </c>
      <c r="G30" s="16" t="s">
        <v>25</v>
      </c>
      <c r="H30" s="44" t="s">
        <v>25</v>
      </c>
      <c r="I30" s="44" t="s">
        <v>25</v>
      </c>
      <c r="J30" s="16" t="s">
        <v>25</v>
      </c>
      <c r="K30" s="16" t="s">
        <v>25</v>
      </c>
      <c r="L30" s="16" t="s">
        <v>25</v>
      </c>
      <c r="M30" s="16" t="s">
        <v>25</v>
      </c>
      <c r="N30" s="16" t="s">
        <v>25</v>
      </c>
      <c r="O30" s="16" t="s">
        <v>25</v>
      </c>
      <c r="P30" s="16" t="s">
        <v>25</v>
      </c>
    </row>
    <row r="31" spans="1:16" ht="72" outlineLevel="1">
      <c r="A31" s="15"/>
      <c r="B31" s="19" t="s">
        <v>44</v>
      </c>
      <c r="C31" s="18" t="s">
        <v>25</v>
      </c>
      <c r="D31" s="18" t="s">
        <v>25</v>
      </c>
      <c r="E31" s="16">
        <v>1</v>
      </c>
      <c r="F31" s="16" t="s">
        <v>25</v>
      </c>
      <c r="G31" s="16" t="s">
        <v>25</v>
      </c>
      <c r="H31" s="44" t="s">
        <v>25</v>
      </c>
      <c r="I31" s="44" t="s">
        <v>25</v>
      </c>
      <c r="J31" s="16" t="s">
        <v>25</v>
      </c>
      <c r="K31" s="16" t="s">
        <v>25</v>
      </c>
      <c r="L31" s="16" t="s">
        <v>25</v>
      </c>
      <c r="M31" s="16" t="s">
        <v>25</v>
      </c>
      <c r="N31" s="16" t="s">
        <v>25</v>
      </c>
      <c r="O31" s="16" t="s">
        <v>25</v>
      </c>
      <c r="P31" s="16" t="s">
        <v>25</v>
      </c>
    </row>
    <row r="32" spans="1:16" ht="36" outlineLevel="1">
      <c r="A32" s="15"/>
      <c r="B32" s="19" t="s">
        <v>45</v>
      </c>
      <c r="C32" s="18" t="s">
        <v>25</v>
      </c>
      <c r="D32" s="18" t="s">
        <v>25</v>
      </c>
      <c r="E32" s="16" t="s">
        <v>25</v>
      </c>
      <c r="F32" s="16" t="s">
        <v>25</v>
      </c>
      <c r="G32" s="16" t="s">
        <v>25</v>
      </c>
      <c r="H32" s="44">
        <v>1</v>
      </c>
      <c r="I32" s="44">
        <v>1</v>
      </c>
      <c r="J32" s="16">
        <f>I32/H32</f>
        <v>1</v>
      </c>
      <c r="K32" s="16" t="s">
        <v>25</v>
      </c>
      <c r="L32" s="16" t="s">
        <v>25</v>
      </c>
      <c r="M32" s="16" t="s">
        <v>25</v>
      </c>
      <c r="N32" s="16" t="s">
        <v>25</v>
      </c>
      <c r="O32" s="16" t="s">
        <v>25</v>
      </c>
      <c r="P32" s="16" t="s">
        <v>25</v>
      </c>
    </row>
    <row r="33" spans="1:16" outlineLevel="1">
      <c r="A33" s="53" t="s">
        <v>46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5"/>
    </row>
    <row r="34" spans="1:16" ht="30" customHeight="1" outlineLevel="1">
      <c r="A34" s="15"/>
      <c r="B34" s="56" t="s">
        <v>47</v>
      </c>
      <c r="C34" s="57"/>
      <c r="D34" s="57"/>
      <c r="E34" s="57"/>
      <c r="F34" s="57"/>
      <c r="G34" s="58"/>
      <c r="H34" s="44" t="s">
        <v>25</v>
      </c>
      <c r="I34" s="44" t="s">
        <v>25</v>
      </c>
      <c r="J34" s="16" t="s">
        <v>25</v>
      </c>
      <c r="K34" s="16" t="s">
        <v>25</v>
      </c>
      <c r="L34" s="16" t="s">
        <v>25</v>
      </c>
      <c r="M34" s="16" t="s">
        <v>25</v>
      </c>
      <c r="N34" s="16" t="s">
        <v>25</v>
      </c>
      <c r="O34" s="16" t="s">
        <v>25</v>
      </c>
      <c r="P34" s="16" t="s">
        <v>25</v>
      </c>
    </row>
    <row r="35" spans="1:16" outlineLevel="1">
      <c r="A35" s="15"/>
      <c r="B35" s="15"/>
      <c r="C35" s="18">
        <v>171</v>
      </c>
      <c r="D35" s="18">
        <v>117</v>
      </c>
      <c r="E35" s="16">
        <f>D35/C35</f>
        <v>0.68421052631578949</v>
      </c>
      <c r="F35" s="16" t="s">
        <v>25</v>
      </c>
      <c r="G35" s="16" t="s">
        <v>25</v>
      </c>
      <c r="H35" s="44" t="s">
        <v>25</v>
      </c>
      <c r="I35" s="44" t="s">
        <v>25</v>
      </c>
      <c r="J35" s="16" t="s">
        <v>25</v>
      </c>
      <c r="K35" s="16" t="s">
        <v>25</v>
      </c>
      <c r="L35" s="16" t="s">
        <v>25</v>
      </c>
      <c r="M35" s="16" t="s">
        <v>25</v>
      </c>
      <c r="N35" s="16" t="s">
        <v>25</v>
      </c>
      <c r="O35" s="16" t="s">
        <v>25</v>
      </c>
      <c r="P35" s="16" t="s">
        <v>25</v>
      </c>
    </row>
    <row r="36" spans="1:16" ht="72" outlineLevel="1">
      <c r="A36" s="15"/>
      <c r="B36" s="19" t="s">
        <v>48</v>
      </c>
      <c r="C36" s="18" t="s">
        <v>25</v>
      </c>
      <c r="D36" s="18" t="s">
        <v>25</v>
      </c>
      <c r="E36" s="16">
        <f>E35</f>
        <v>0.68421052631578949</v>
      </c>
      <c r="F36" s="16" t="s">
        <v>25</v>
      </c>
      <c r="G36" s="16" t="s">
        <v>25</v>
      </c>
      <c r="H36" s="44" t="s">
        <v>25</v>
      </c>
      <c r="I36" s="44" t="s">
        <v>25</v>
      </c>
      <c r="J36" s="16" t="s">
        <v>25</v>
      </c>
      <c r="K36" s="16" t="s">
        <v>25</v>
      </c>
      <c r="L36" s="16" t="s">
        <v>25</v>
      </c>
      <c r="M36" s="16" t="s">
        <v>25</v>
      </c>
      <c r="N36" s="16" t="s">
        <v>25</v>
      </c>
      <c r="O36" s="16" t="s">
        <v>25</v>
      </c>
      <c r="P36" s="16" t="s">
        <v>25</v>
      </c>
    </row>
    <row r="37" spans="1:16" ht="36" outlineLevel="1">
      <c r="A37" s="15"/>
      <c r="B37" s="19" t="s">
        <v>49</v>
      </c>
      <c r="C37" s="18" t="s">
        <v>25</v>
      </c>
      <c r="D37" s="18" t="s">
        <v>25</v>
      </c>
      <c r="E37" s="16" t="s">
        <v>25</v>
      </c>
      <c r="F37" s="16" t="s">
        <v>25</v>
      </c>
      <c r="G37" s="16" t="s">
        <v>25</v>
      </c>
      <c r="H37" s="44">
        <v>1</v>
      </c>
      <c r="I37" s="44">
        <v>0</v>
      </c>
      <c r="J37" s="16">
        <f>I37/H37</f>
        <v>0</v>
      </c>
      <c r="K37" s="16" t="s">
        <v>25</v>
      </c>
      <c r="L37" s="16" t="s">
        <v>25</v>
      </c>
      <c r="M37" s="16" t="s">
        <v>25</v>
      </c>
      <c r="N37" s="16" t="s">
        <v>25</v>
      </c>
      <c r="O37" s="16" t="s">
        <v>25</v>
      </c>
      <c r="P37" s="16" t="s">
        <v>25</v>
      </c>
    </row>
    <row r="38" spans="1:16" outlineLevel="1">
      <c r="A38" s="53" t="s">
        <v>50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5"/>
    </row>
    <row r="39" spans="1:16" ht="30" customHeight="1" outlineLevel="1">
      <c r="A39" s="15"/>
      <c r="B39" s="56" t="s">
        <v>51</v>
      </c>
      <c r="C39" s="57"/>
      <c r="D39" s="57"/>
      <c r="E39" s="57"/>
      <c r="F39" s="57"/>
      <c r="G39" s="58"/>
      <c r="H39" s="44" t="s">
        <v>25</v>
      </c>
      <c r="I39" s="44" t="s">
        <v>25</v>
      </c>
      <c r="J39" s="16" t="s">
        <v>25</v>
      </c>
      <c r="K39" s="16" t="s">
        <v>25</v>
      </c>
      <c r="L39" s="16" t="s">
        <v>25</v>
      </c>
      <c r="M39" s="16" t="s">
        <v>25</v>
      </c>
      <c r="N39" s="16" t="s">
        <v>25</v>
      </c>
      <c r="O39" s="16" t="s">
        <v>25</v>
      </c>
      <c r="P39" s="16" t="s">
        <v>25</v>
      </c>
    </row>
    <row r="40" spans="1:16" outlineLevel="1">
      <c r="A40" s="15"/>
      <c r="B40" s="15"/>
      <c r="C40" s="18">
        <v>720</v>
      </c>
      <c r="D40" s="18">
        <v>758</v>
      </c>
      <c r="E40" s="16">
        <v>1</v>
      </c>
      <c r="F40" s="16" t="s">
        <v>25</v>
      </c>
      <c r="G40" s="16" t="s">
        <v>25</v>
      </c>
      <c r="H40" s="44" t="s">
        <v>25</v>
      </c>
      <c r="I40" s="44" t="s">
        <v>25</v>
      </c>
      <c r="J40" s="16" t="s">
        <v>25</v>
      </c>
      <c r="K40" s="16" t="s">
        <v>25</v>
      </c>
      <c r="L40" s="16" t="s">
        <v>25</v>
      </c>
      <c r="M40" s="16" t="s">
        <v>25</v>
      </c>
      <c r="N40" s="16" t="s">
        <v>25</v>
      </c>
      <c r="O40" s="16" t="s">
        <v>25</v>
      </c>
      <c r="P40" s="16" t="s">
        <v>25</v>
      </c>
    </row>
    <row r="41" spans="1:16" ht="72" outlineLevel="1">
      <c r="A41" s="15"/>
      <c r="B41" s="19" t="s">
        <v>52</v>
      </c>
      <c r="C41" s="18" t="s">
        <v>25</v>
      </c>
      <c r="D41" s="18" t="s">
        <v>25</v>
      </c>
      <c r="E41" s="16">
        <v>1</v>
      </c>
      <c r="F41" s="16" t="s">
        <v>25</v>
      </c>
      <c r="G41" s="16" t="s">
        <v>25</v>
      </c>
      <c r="H41" s="44" t="s">
        <v>25</v>
      </c>
      <c r="I41" s="44" t="s">
        <v>25</v>
      </c>
      <c r="J41" s="16" t="s">
        <v>25</v>
      </c>
      <c r="K41" s="16" t="s">
        <v>25</v>
      </c>
      <c r="L41" s="16" t="s">
        <v>25</v>
      </c>
      <c r="M41" s="16" t="s">
        <v>25</v>
      </c>
      <c r="N41" s="16" t="s">
        <v>25</v>
      </c>
      <c r="O41" s="16" t="s">
        <v>25</v>
      </c>
      <c r="P41" s="16" t="s">
        <v>25</v>
      </c>
    </row>
    <row r="42" spans="1:16" ht="36" outlineLevel="1">
      <c r="A42" s="15"/>
      <c r="B42" s="19" t="s">
        <v>53</v>
      </c>
      <c r="C42" s="18" t="s">
        <v>25</v>
      </c>
      <c r="D42" s="18" t="s">
        <v>25</v>
      </c>
      <c r="E42" s="16" t="s">
        <v>25</v>
      </c>
      <c r="F42" s="16" t="s">
        <v>25</v>
      </c>
      <c r="G42" s="16" t="s">
        <v>25</v>
      </c>
      <c r="H42" s="44">
        <v>1</v>
      </c>
      <c r="I42" s="44">
        <v>1</v>
      </c>
      <c r="J42" s="16">
        <f>I42/H42</f>
        <v>1</v>
      </c>
      <c r="K42" s="16" t="s">
        <v>25</v>
      </c>
      <c r="L42" s="16" t="s">
        <v>25</v>
      </c>
      <c r="M42" s="16" t="s">
        <v>25</v>
      </c>
      <c r="N42" s="16" t="s">
        <v>25</v>
      </c>
      <c r="O42" s="16" t="s">
        <v>25</v>
      </c>
      <c r="P42" s="16" t="s">
        <v>25</v>
      </c>
    </row>
    <row r="43" spans="1:16" outlineLevel="1">
      <c r="A43" s="72" t="s">
        <v>195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4"/>
    </row>
    <row r="44" spans="1:16" ht="33.75" customHeight="1" outlineLevel="1">
      <c r="A44" s="40"/>
      <c r="B44" s="56" t="s">
        <v>199</v>
      </c>
      <c r="C44" s="57"/>
      <c r="D44" s="57"/>
      <c r="E44" s="57"/>
      <c r="F44" s="57"/>
      <c r="G44" s="58"/>
      <c r="H44" s="44" t="s">
        <v>25</v>
      </c>
      <c r="I44" s="44" t="s">
        <v>25</v>
      </c>
      <c r="J44" s="16" t="s">
        <v>25</v>
      </c>
      <c r="K44" s="16" t="s">
        <v>25</v>
      </c>
      <c r="L44" s="16" t="s">
        <v>25</v>
      </c>
      <c r="M44" s="16" t="s">
        <v>25</v>
      </c>
      <c r="N44" s="16" t="s">
        <v>25</v>
      </c>
      <c r="O44" s="16" t="s">
        <v>25</v>
      </c>
      <c r="P44" s="16" t="s">
        <v>25</v>
      </c>
    </row>
    <row r="45" spans="1:16" outlineLevel="1">
      <c r="A45" s="40"/>
      <c r="B45" s="40"/>
      <c r="C45" s="18">
        <v>269.39999999999998</v>
      </c>
      <c r="D45" s="18">
        <v>170.3</v>
      </c>
      <c r="E45" s="16">
        <f>D45/C45</f>
        <v>0.63214550853749085</v>
      </c>
      <c r="F45" s="16" t="s">
        <v>25</v>
      </c>
      <c r="G45" s="16" t="s">
        <v>25</v>
      </c>
      <c r="H45" s="44" t="s">
        <v>25</v>
      </c>
      <c r="I45" s="44" t="s">
        <v>25</v>
      </c>
      <c r="J45" s="16" t="s">
        <v>25</v>
      </c>
      <c r="K45" s="16" t="s">
        <v>25</v>
      </c>
      <c r="L45" s="16" t="s">
        <v>25</v>
      </c>
      <c r="M45" s="16" t="s">
        <v>25</v>
      </c>
      <c r="N45" s="16" t="s">
        <v>25</v>
      </c>
      <c r="O45" s="16" t="s">
        <v>25</v>
      </c>
      <c r="P45" s="16" t="s">
        <v>25</v>
      </c>
    </row>
    <row r="46" spans="1:16" ht="72" outlineLevel="1">
      <c r="A46" s="40"/>
      <c r="B46" s="19" t="s">
        <v>197</v>
      </c>
      <c r="C46" s="18" t="s">
        <v>25</v>
      </c>
      <c r="D46" s="18" t="s">
        <v>25</v>
      </c>
      <c r="E46" s="16">
        <f>D45/C45</f>
        <v>0.63214550853749085</v>
      </c>
      <c r="F46" s="16" t="s">
        <v>25</v>
      </c>
      <c r="G46" s="16" t="s">
        <v>25</v>
      </c>
      <c r="H46" s="44" t="s">
        <v>25</v>
      </c>
      <c r="I46" s="44" t="s">
        <v>25</v>
      </c>
      <c r="J46" s="16" t="s">
        <v>25</v>
      </c>
      <c r="K46" s="16" t="s">
        <v>25</v>
      </c>
      <c r="L46" s="16" t="s">
        <v>25</v>
      </c>
      <c r="M46" s="16" t="s">
        <v>25</v>
      </c>
      <c r="N46" s="16" t="s">
        <v>25</v>
      </c>
      <c r="O46" s="16" t="s">
        <v>25</v>
      </c>
      <c r="P46" s="16" t="s">
        <v>25</v>
      </c>
    </row>
    <row r="47" spans="1:16" ht="36" outlineLevel="1">
      <c r="A47" s="40"/>
      <c r="B47" s="19" t="s">
        <v>198</v>
      </c>
      <c r="C47" s="18" t="s">
        <v>25</v>
      </c>
      <c r="D47" s="18" t="s">
        <v>25</v>
      </c>
      <c r="E47" s="16" t="s">
        <v>25</v>
      </c>
      <c r="F47" s="16" t="s">
        <v>25</v>
      </c>
      <c r="G47" s="16" t="s">
        <v>25</v>
      </c>
      <c r="H47" s="44">
        <v>1</v>
      </c>
      <c r="I47" s="44">
        <v>1</v>
      </c>
      <c r="J47" s="16">
        <f>I47/H47</f>
        <v>1</v>
      </c>
      <c r="K47" s="16" t="s">
        <v>25</v>
      </c>
      <c r="L47" s="16" t="s">
        <v>25</v>
      </c>
      <c r="M47" s="16" t="s">
        <v>25</v>
      </c>
      <c r="N47" s="16" t="s">
        <v>25</v>
      </c>
      <c r="O47" s="16" t="s">
        <v>25</v>
      </c>
      <c r="P47" s="16" t="s">
        <v>25</v>
      </c>
    </row>
    <row r="48" spans="1:16" ht="33.75" customHeight="1" outlineLevel="1">
      <c r="A48" s="40"/>
      <c r="B48" s="56" t="s">
        <v>196</v>
      </c>
      <c r="C48" s="57"/>
      <c r="D48" s="57"/>
      <c r="E48" s="57"/>
      <c r="F48" s="57"/>
      <c r="G48" s="58"/>
      <c r="H48" s="44" t="s">
        <v>25</v>
      </c>
      <c r="I48" s="44" t="s">
        <v>25</v>
      </c>
      <c r="J48" s="16" t="s">
        <v>25</v>
      </c>
      <c r="K48" s="16" t="s">
        <v>25</v>
      </c>
      <c r="L48" s="16" t="s">
        <v>25</v>
      </c>
      <c r="M48" s="16" t="s">
        <v>25</v>
      </c>
      <c r="N48" s="16" t="s">
        <v>25</v>
      </c>
      <c r="O48" s="16" t="s">
        <v>25</v>
      </c>
      <c r="P48" s="16" t="s">
        <v>25</v>
      </c>
    </row>
    <row r="49" spans="1:16" outlineLevel="1">
      <c r="A49" s="40"/>
      <c r="B49" s="40"/>
      <c r="C49" s="18">
        <v>24</v>
      </c>
      <c r="D49" s="18">
        <v>70</v>
      </c>
      <c r="E49" s="16">
        <v>1</v>
      </c>
      <c r="F49" s="16" t="s">
        <v>25</v>
      </c>
      <c r="G49" s="16" t="s">
        <v>25</v>
      </c>
      <c r="H49" s="44" t="s">
        <v>25</v>
      </c>
      <c r="I49" s="44" t="s">
        <v>25</v>
      </c>
      <c r="J49" s="16" t="s">
        <v>25</v>
      </c>
      <c r="K49" s="16" t="s">
        <v>25</v>
      </c>
      <c r="L49" s="16" t="s">
        <v>25</v>
      </c>
      <c r="M49" s="16" t="s">
        <v>25</v>
      </c>
      <c r="N49" s="16" t="s">
        <v>25</v>
      </c>
      <c r="O49" s="16" t="s">
        <v>25</v>
      </c>
      <c r="P49" s="16" t="s">
        <v>25</v>
      </c>
    </row>
    <row r="50" spans="1:16" ht="72" outlineLevel="1">
      <c r="A50" s="40"/>
      <c r="B50" s="19" t="s">
        <v>197</v>
      </c>
      <c r="C50" s="18" t="s">
        <v>25</v>
      </c>
      <c r="D50" s="18" t="s">
        <v>25</v>
      </c>
      <c r="E50" s="16">
        <f>(E46+E49)/2</f>
        <v>0.81607275426874537</v>
      </c>
      <c r="F50" s="16" t="s">
        <v>25</v>
      </c>
      <c r="G50" s="16" t="s">
        <v>25</v>
      </c>
      <c r="H50" s="44" t="s">
        <v>25</v>
      </c>
      <c r="I50" s="44" t="s">
        <v>25</v>
      </c>
      <c r="J50" s="16" t="s">
        <v>25</v>
      </c>
      <c r="K50" s="16" t="s">
        <v>25</v>
      </c>
      <c r="L50" s="16" t="s">
        <v>25</v>
      </c>
      <c r="M50" s="16" t="s">
        <v>25</v>
      </c>
      <c r="N50" s="16" t="s">
        <v>25</v>
      </c>
      <c r="O50" s="16" t="s">
        <v>25</v>
      </c>
      <c r="P50" s="16" t="s">
        <v>25</v>
      </c>
    </row>
    <row r="51" spans="1:16" ht="36" outlineLevel="1">
      <c r="A51" s="40"/>
      <c r="B51" s="19" t="s">
        <v>198</v>
      </c>
      <c r="C51" s="18" t="s">
        <v>25</v>
      </c>
      <c r="D51" s="18" t="s">
        <v>25</v>
      </c>
      <c r="E51" s="16" t="s">
        <v>25</v>
      </c>
      <c r="F51" s="16" t="s">
        <v>25</v>
      </c>
      <c r="G51" s="16" t="s">
        <v>25</v>
      </c>
      <c r="H51" s="44">
        <v>1</v>
      </c>
      <c r="I51" s="44">
        <v>1</v>
      </c>
      <c r="J51" s="16">
        <f>I51/H51</f>
        <v>1</v>
      </c>
      <c r="K51" s="16" t="s">
        <v>25</v>
      </c>
      <c r="L51" s="16" t="s">
        <v>25</v>
      </c>
      <c r="M51" s="16" t="s">
        <v>25</v>
      </c>
      <c r="N51" s="16" t="s">
        <v>25</v>
      </c>
      <c r="O51" s="16" t="s">
        <v>25</v>
      </c>
      <c r="P51" s="16" t="s">
        <v>25</v>
      </c>
    </row>
    <row r="52" spans="1:16" outlineLevel="1">
      <c r="A52" s="72" t="s">
        <v>111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</row>
    <row r="53" spans="1:16" ht="33.75" customHeight="1" outlineLevel="1">
      <c r="A53" s="15"/>
      <c r="B53" s="56" t="s">
        <v>26</v>
      </c>
      <c r="C53" s="57"/>
      <c r="D53" s="57"/>
      <c r="E53" s="57"/>
      <c r="F53" s="57"/>
      <c r="G53" s="58"/>
      <c r="H53" s="44" t="s">
        <v>25</v>
      </c>
      <c r="I53" s="44" t="s">
        <v>25</v>
      </c>
      <c r="J53" s="16" t="s">
        <v>25</v>
      </c>
      <c r="K53" s="16" t="s">
        <v>25</v>
      </c>
      <c r="L53" s="16" t="s">
        <v>25</v>
      </c>
      <c r="M53" s="16" t="s">
        <v>25</v>
      </c>
      <c r="N53" s="16" t="s">
        <v>25</v>
      </c>
      <c r="O53" s="16" t="s">
        <v>25</v>
      </c>
      <c r="P53" s="16" t="s">
        <v>25</v>
      </c>
    </row>
    <row r="54" spans="1:16" outlineLevel="1">
      <c r="A54" s="15"/>
      <c r="B54" s="15"/>
      <c r="C54" s="18">
        <f>C25</f>
        <v>269.39999999999998</v>
      </c>
      <c r="D54" s="18">
        <f>D25</f>
        <v>170.3</v>
      </c>
      <c r="E54" s="16">
        <f>D54/C54</f>
        <v>0.63214550853749085</v>
      </c>
      <c r="F54" s="16" t="s">
        <v>25</v>
      </c>
      <c r="G54" s="16" t="s">
        <v>25</v>
      </c>
      <c r="H54" s="44" t="s">
        <v>25</v>
      </c>
      <c r="I54" s="44" t="s">
        <v>25</v>
      </c>
      <c r="J54" s="16" t="s">
        <v>25</v>
      </c>
      <c r="K54" s="16" t="s">
        <v>25</v>
      </c>
      <c r="L54" s="16" t="s">
        <v>25</v>
      </c>
      <c r="M54" s="16" t="s">
        <v>25</v>
      </c>
      <c r="N54" s="16" t="s">
        <v>25</v>
      </c>
      <c r="O54" s="16" t="s">
        <v>25</v>
      </c>
      <c r="P54" s="16" t="s">
        <v>25</v>
      </c>
    </row>
    <row r="55" spans="1:16" ht="72" outlineLevel="1">
      <c r="A55" s="15"/>
      <c r="B55" s="19" t="s">
        <v>118</v>
      </c>
      <c r="C55" s="18" t="s">
        <v>25</v>
      </c>
      <c r="D55" s="18" t="s">
        <v>25</v>
      </c>
      <c r="E55" s="16">
        <f>E54</f>
        <v>0.63214550853749085</v>
      </c>
      <c r="F55" s="16" t="s">
        <v>25</v>
      </c>
      <c r="G55" s="16" t="s">
        <v>25</v>
      </c>
      <c r="H55" s="44" t="s">
        <v>25</v>
      </c>
      <c r="I55" s="44" t="s">
        <v>25</v>
      </c>
      <c r="J55" s="16" t="s">
        <v>25</v>
      </c>
      <c r="K55" s="16" t="s">
        <v>25</v>
      </c>
      <c r="L55" s="16" t="s">
        <v>25</v>
      </c>
      <c r="M55" s="16" t="s">
        <v>25</v>
      </c>
      <c r="N55" s="16" t="s">
        <v>25</v>
      </c>
      <c r="O55" s="16" t="s">
        <v>25</v>
      </c>
      <c r="P55" s="16" t="s">
        <v>25</v>
      </c>
    </row>
    <row r="56" spans="1:16" ht="36" outlineLevel="1">
      <c r="A56" s="15"/>
      <c r="B56" s="19" t="s">
        <v>119</v>
      </c>
      <c r="C56" s="18" t="s">
        <v>25</v>
      </c>
      <c r="D56" s="18" t="s">
        <v>25</v>
      </c>
      <c r="E56" s="16" t="s">
        <v>25</v>
      </c>
      <c r="F56" s="16" t="s">
        <v>25</v>
      </c>
      <c r="G56" s="16" t="s">
        <v>25</v>
      </c>
      <c r="H56" s="44">
        <v>1</v>
      </c>
      <c r="I56" s="44">
        <v>0</v>
      </c>
      <c r="J56" s="16">
        <f>I56/H56</f>
        <v>0</v>
      </c>
      <c r="K56" s="16" t="s">
        <v>25</v>
      </c>
      <c r="L56" s="16" t="s">
        <v>25</v>
      </c>
      <c r="M56" s="16" t="s">
        <v>25</v>
      </c>
      <c r="N56" s="16" t="s">
        <v>25</v>
      </c>
      <c r="O56" s="16" t="s">
        <v>25</v>
      </c>
      <c r="P56" s="16" t="s">
        <v>25</v>
      </c>
    </row>
    <row r="57" spans="1:16" outlineLevel="1">
      <c r="A57" s="72" t="s">
        <v>112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4"/>
    </row>
    <row r="58" spans="1:16" ht="30.75" customHeight="1" outlineLevel="1">
      <c r="A58" s="15"/>
      <c r="B58" s="56" t="s">
        <v>113</v>
      </c>
      <c r="C58" s="57"/>
      <c r="D58" s="57"/>
      <c r="E58" s="57"/>
      <c r="F58" s="57"/>
      <c r="G58" s="58"/>
      <c r="H58" s="44" t="s">
        <v>25</v>
      </c>
      <c r="I58" s="44" t="s">
        <v>25</v>
      </c>
      <c r="J58" s="16" t="s">
        <v>25</v>
      </c>
      <c r="K58" s="16" t="s">
        <v>25</v>
      </c>
      <c r="L58" s="16" t="s">
        <v>25</v>
      </c>
      <c r="M58" s="16" t="s">
        <v>25</v>
      </c>
      <c r="N58" s="16" t="s">
        <v>25</v>
      </c>
      <c r="O58" s="16" t="s">
        <v>25</v>
      </c>
      <c r="P58" s="16" t="s">
        <v>25</v>
      </c>
    </row>
    <row r="59" spans="1:16" outlineLevel="1">
      <c r="A59" s="15"/>
      <c r="B59" s="15"/>
      <c r="C59" s="18">
        <v>55</v>
      </c>
      <c r="D59" s="18">
        <v>55</v>
      </c>
      <c r="E59" s="16">
        <f>D59/C59</f>
        <v>1</v>
      </c>
      <c r="F59" s="16" t="s">
        <v>25</v>
      </c>
      <c r="G59" s="16" t="s">
        <v>25</v>
      </c>
      <c r="H59" s="44" t="s">
        <v>25</v>
      </c>
      <c r="I59" s="44" t="s">
        <v>25</v>
      </c>
      <c r="J59" s="16" t="s">
        <v>25</v>
      </c>
      <c r="K59" s="16" t="s">
        <v>25</v>
      </c>
      <c r="L59" s="16" t="s">
        <v>25</v>
      </c>
      <c r="M59" s="16" t="s">
        <v>25</v>
      </c>
      <c r="N59" s="16" t="s">
        <v>25</v>
      </c>
      <c r="O59" s="16" t="s">
        <v>25</v>
      </c>
      <c r="P59" s="16" t="s">
        <v>25</v>
      </c>
    </row>
    <row r="60" spans="1:16" ht="72" outlineLevel="1">
      <c r="A60" s="15"/>
      <c r="B60" s="19" t="s">
        <v>120</v>
      </c>
      <c r="C60" s="18" t="s">
        <v>25</v>
      </c>
      <c r="D60" s="18" t="s">
        <v>25</v>
      </c>
      <c r="E60" s="16">
        <f>E59</f>
        <v>1</v>
      </c>
      <c r="F60" s="16" t="s">
        <v>25</v>
      </c>
      <c r="G60" s="16" t="s">
        <v>25</v>
      </c>
      <c r="H60" s="44" t="s">
        <v>25</v>
      </c>
      <c r="I60" s="44" t="s">
        <v>25</v>
      </c>
      <c r="J60" s="16" t="s">
        <v>25</v>
      </c>
      <c r="K60" s="16" t="s">
        <v>25</v>
      </c>
      <c r="L60" s="16" t="s">
        <v>25</v>
      </c>
      <c r="M60" s="16" t="s">
        <v>25</v>
      </c>
      <c r="N60" s="16" t="s">
        <v>25</v>
      </c>
      <c r="O60" s="16" t="s">
        <v>25</v>
      </c>
      <c r="P60" s="16" t="s">
        <v>25</v>
      </c>
    </row>
    <row r="61" spans="1:16" ht="36" outlineLevel="1">
      <c r="A61" s="15"/>
      <c r="B61" s="19" t="s">
        <v>121</v>
      </c>
      <c r="C61" s="18" t="s">
        <v>25</v>
      </c>
      <c r="D61" s="18" t="s">
        <v>25</v>
      </c>
      <c r="E61" s="16" t="s">
        <v>25</v>
      </c>
      <c r="F61" s="16" t="s">
        <v>25</v>
      </c>
      <c r="G61" s="16" t="s">
        <v>25</v>
      </c>
      <c r="H61" s="44">
        <v>1</v>
      </c>
      <c r="I61" s="44">
        <v>1</v>
      </c>
      <c r="J61" s="16">
        <f>I61/H61</f>
        <v>1</v>
      </c>
      <c r="K61" s="16" t="s">
        <v>25</v>
      </c>
      <c r="L61" s="16" t="s">
        <v>25</v>
      </c>
      <c r="M61" s="16" t="s">
        <v>25</v>
      </c>
      <c r="N61" s="16" t="s">
        <v>25</v>
      </c>
      <c r="O61" s="16" t="s">
        <v>25</v>
      </c>
      <c r="P61" s="16" t="s">
        <v>25</v>
      </c>
    </row>
    <row r="62" spans="1:16" outlineLevel="1">
      <c r="A62" s="72" t="s">
        <v>200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4"/>
    </row>
    <row r="63" spans="1:16" ht="33" customHeight="1" outlineLevel="1">
      <c r="A63" s="40"/>
      <c r="B63" s="56" t="s">
        <v>26</v>
      </c>
      <c r="C63" s="57"/>
      <c r="D63" s="57"/>
      <c r="E63" s="57"/>
      <c r="F63" s="57"/>
      <c r="G63" s="58"/>
      <c r="H63" s="44" t="s">
        <v>25</v>
      </c>
      <c r="I63" s="44" t="s">
        <v>25</v>
      </c>
      <c r="J63" s="16" t="s">
        <v>25</v>
      </c>
      <c r="K63" s="16" t="s">
        <v>25</v>
      </c>
      <c r="L63" s="16" t="s">
        <v>25</v>
      </c>
      <c r="M63" s="16" t="s">
        <v>25</v>
      </c>
      <c r="N63" s="16" t="s">
        <v>25</v>
      </c>
      <c r="O63" s="16" t="s">
        <v>25</v>
      </c>
      <c r="P63" s="16" t="s">
        <v>25</v>
      </c>
    </row>
    <row r="64" spans="1:16" outlineLevel="1">
      <c r="A64" s="40"/>
      <c r="B64" s="40"/>
      <c r="C64" s="18">
        <v>269.39999999999998</v>
      </c>
      <c r="D64" s="18">
        <v>170.3</v>
      </c>
      <c r="E64" s="16">
        <f>D64/C64</f>
        <v>0.63214550853749085</v>
      </c>
      <c r="F64" s="16" t="s">
        <v>25</v>
      </c>
      <c r="G64" s="16" t="s">
        <v>25</v>
      </c>
      <c r="H64" s="44" t="s">
        <v>25</v>
      </c>
      <c r="I64" s="44" t="s">
        <v>25</v>
      </c>
      <c r="J64" s="16" t="s">
        <v>25</v>
      </c>
      <c r="K64" s="16" t="s">
        <v>25</v>
      </c>
      <c r="L64" s="16" t="s">
        <v>25</v>
      </c>
      <c r="M64" s="16" t="s">
        <v>25</v>
      </c>
      <c r="N64" s="16" t="s">
        <v>25</v>
      </c>
      <c r="O64" s="16" t="s">
        <v>25</v>
      </c>
      <c r="P64" s="16" t="s">
        <v>25</v>
      </c>
    </row>
    <row r="65" spans="1:16" ht="72" outlineLevel="1">
      <c r="A65" s="40"/>
      <c r="B65" s="19" t="s">
        <v>202</v>
      </c>
      <c r="C65" s="18" t="s">
        <v>25</v>
      </c>
      <c r="D65" s="18" t="s">
        <v>25</v>
      </c>
      <c r="E65" s="16">
        <f>E64</f>
        <v>0.63214550853749085</v>
      </c>
      <c r="F65" s="16" t="s">
        <v>25</v>
      </c>
      <c r="G65" s="16" t="s">
        <v>25</v>
      </c>
      <c r="H65" s="44" t="s">
        <v>25</v>
      </c>
      <c r="I65" s="44" t="s">
        <v>25</v>
      </c>
      <c r="J65" s="16" t="s">
        <v>25</v>
      </c>
      <c r="K65" s="16" t="s">
        <v>25</v>
      </c>
      <c r="L65" s="16" t="s">
        <v>25</v>
      </c>
      <c r="M65" s="16" t="s">
        <v>25</v>
      </c>
      <c r="N65" s="16" t="s">
        <v>25</v>
      </c>
      <c r="O65" s="16" t="s">
        <v>25</v>
      </c>
      <c r="P65" s="16" t="s">
        <v>25</v>
      </c>
    </row>
    <row r="66" spans="1:16" ht="36" outlineLevel="1">
      <c r="A66" s="40"/>
      <c r="B66" s="19" t="s">
        <v>203</v>
      </c>
      <c r="C66" s="18" t="s">
        <v>25</v>
      </c>
      <c r="D66" s="18" t="s">
        <v>25</v>
      </c>
      <c r="E66" s="16" t="s">
        <v>25</v>
      </c>
      <c r="F66" s="16" t="s">
        <v>25</v>
      </c>
      <c r="G66" s="16" t="s">
        <v>25</v>
      </c>
      <c r="H66" s="44">
        <v>1</v>
      </c>
      <c r="I66" s="44">
        <v>1</v>
      </c>
      <c r="J66" s="16">
        <f>I66/H66</f>
        <v>1</v>
      </c>
      <c r="K66" s="16" t="s">
        <v>25</v>
      </c>
      <c r="L66" s="16" t="s">
        <v>25</v>
      </c>
      <c r="M66" s="16" t="s">
        <v>25</v>
      </c>
      <c r="N66" s="16" t="s">
        <v>25</v>
      </c>
      <c r="O66" s="16" t="s">
        <v>25</v>
      </c>
      <c r="P66" s="16" t="s">
        <v>25</v>
      </c>
    </row>
    <row r="67" spans="1:16" ht="41.25" customHeight="1" outlineLevel="1">
      <c r="A67" s="15"/>
      <c r="B67" s="56" t="s">
        <v>201</v>
      </c>
      <c r="C67" s="57"/>
      <c r="D67" s="57"/>
      <c r="E67" s="57"/>
      <c r="F67" s="57"/>
      <c r="G67" s="58"/>
      <c r="H67" s="44" t="s">
        <v>25</v>
      </c>
      <c r="I67" s="44" t="s">
        <v>25</v>
      </c>
      <c r="J67" s="16" t="s">
        <v>25</v>
      </c>
      <c r="K67" s="16" t="s">
        <v>25</v>
      </c>
      <c r="L67" s="16" t="s">
        <v>25</v>
      </c>
      <c r="M67" s="16" t="s">
        <v>25</v>
      </c>
      <c r="N67" s="16" t="s">
        <v>25</v>
      </c>
      <c r="O67" s="16" t="s">
        <v>25</v>
      </c>
      <c r="P67" s="16" t="s">
        <v>25</v>
      </c>
    </row>
    <row r="68" spans="1:16" outlineLevel="1">
      <c r="A68" s="15"/>
      <c r="B68" s="15"/>
      <c r="C68" s="18">
        <v>4</v>
      </c>
      <c r="D68" s="18">
        <v>0</v>
      </c>
      <c r="E68" s="16">
        <f>D68/C68</f>
        <v>0</v>
      </c>
      <c r="F68" s="16" t="s">
        <v>25</v>
      </c>
      <c r="G68" s="16" t="s">
        <v>25</v>
      </c>
      <c r="H68" s="44" t="s">
        <v>25</v>
      </c>
      <c r="I68" s="44" t="s">
        <v>25</v>
      </c>
      <c r="J68" s="16" t="s">
        <v>25</v>
      </c>
      <c r="K68" s="16" t="s">
        <v>25</v>
      </c>
      <c r="L68" s="16" t="s">
        <v>25</v>
      </c>
      <c r="M68" s="16" t="s">
        <v>25</v>
      </c>
      <c r="N68" s="16" t="s">
        <v>25</v>
      </c>
      <c r="O68" s="16" t="s">
        <v>25</v>
      </c>
      <c r="P68" s="16" t="s">
        <v>25</v>
      </c>
    </row>
    <row r="69" spans="1:16" ht="72" outlineLevel="1">
      <c r="A69" s="15"/>
      <c r="B69" s="19" t="s">
        <v>202</v>
      </c>
      <c r="C69" s="18" t="s">
        <v>25</v>
      </c>
      <c r="D69" s="18" t="s">
        <v>25</v>
      </c>
      <c r="E69" s="16">
        <f>(E65+E68)/2</f>
        <v>0.31607275426874543</v>
      </c>
      <c r="F69" s="16" t="s">
        <v>25</v>
      </c>
      <c r="G69" s="16" t="s">
        <v>25</v>
      </c>
      <c r="H69" s="44" t="s">
        <v>25</v>
      </c>
      <c r="I69" s="44" t="s">
        <v>25</v>
      </c>
      <c r="J69" s="16" t="s">
        <v>25</v>
      </c>
      <c r="K69" s="16" t="s">
        <v>25</v>
      </c>
      <c r="L69" s="16" t="s">
        <v>25</v>
      </c>
      <c r="M69" s="16" t="s">
        <v>25</v>
      </c>
      <c r="N69" s="16" t="s">
        <v>25</v>
      </c>
      <c r="O69" s="16" t="s">
        <v>25</v>
      </c>
      <c r="P69" s="16" t="s">
        <v>25</v>
      </c>
    </row>
    <row r="70" spans="1:16" ht="36" outlineLevel="1">
      <c r="A70" s="15"/>
      <c r="B70" s="19" t="s">
        <v>203</v>
      </c>
      <c r="C70" s="18" t="s">
        <v>25</v>
      </c>
      <c r="D70" s="18" t="s">
        <v>25</v>
      </c>
      <c r="E70" s="16" t="s">
        <v>25</v>
      </c>
      <c r="F70" s="16" t="s">
        <v>25</v>
      </c>
      <c r="G70" s="16" t="s">
        <v>25</v>
      </c>
      <c r="H70" s="44">
        <v>1</v>
      </c>
      <c r="I70" s="44">
        <v>1</v>
      </c>
      <c r="J70" s="16">
        <f>I70/H70</f>
        <v>1</v>
      </c>
      <c r="K70" s="16" t="s">
        <v>25</v>
      </c>
      <c r="L70" s="16" t="s">
        <v>25</v>
      </c>
      <c r="M70" s="16" t="s">
        <v>25</v>
      </c>
      <c r="N70" s="16" t="s">
        <v>25</v>
      </c>
      <c r="O70" s="16" t="s">
        <v>25</v>
      </c>
      <c r="P70" s="16" t="s">
        <v>25</v>
      </c>
    </row>
    <row r="71" spans="1:16" outlineLevel="1">
      <c r="A71" s="72" t="s">
        <v>206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4"/>
    </row>
    <row r="72" spans="1:16" ht="33" customHeight="1" outlineLevel="1">
      <c r="A72" s="15"/>
      <c r="B72" s="56" t="s">
        <v>26</v>
      </c>
      <c r="C72" s="57"/>
      <c r="D72" s="57"/>
      <c r="E72" s="57"/>
      <c r="F72" s="57"/>
      <c r="G72" s="58"/>
      <c r="H72" s="44" t="s">
        <v>25</v>
      </c>
      <c r="I72" s="44" t="s">
        <v>25</v>
      </c>
      <c r="J72" s="16" t="s">
        <v>25</v>
      </c>
      <c r="K72" s="16" t="s">
        <v>25</v>
      </c>
      <c r="L72" s="16" t="s">
        <v>25</v>
      </c>
      <c r="M72" s="16" t="s">
        <v>25</v>
      </c>
      <c r="N72" s="16" t="s">
        <v>25</v>
      </c>
      <c r="O72" s="16" t="s">
        <v>25</v>
      </c>
      <c r="P72" s="16" t="s">
        <v>25</v>
      </c>
    </row>
    <row r="73" spans="1:16" outlineLevel="1">
      <c r="A73" s="15"/>
      <c r="B73" s="15"/>
      <c r="C73" s="18">
        <f>C25</f>
        <v>269.39999999999998</v>
      </c>
      <c r="D73" s="18">
        <f>D25</f>
        <v>170.3</v>
      </c>
      <c r="E73" s="16">
        <f>D73/C73</f>
        <v>0.63214550853749085</v>
      </c>
      <c r="F73" s="16" t="s">
        <v>25</v>
      </c>
      <c r="G73" s="16" t="s">
        <v>25</v>
      </c>
      <c r="H73" s="44" t="s">
        <v>25</v>
      </c>
      <c r="I73" s="44" t="s">
        <v>25</v>
      </c>
      <c r="J73" s="16" t="s">
        <v>25</v>
      </c>
      <c r="K73" s="16" t="s">
        <v>25</v>
      </c>
      <c r="L73" s="16" t="s">
        <v>25</v>
      </c>
      <c r="M73" s="16" t="s">
        <v>25</v>
      </c>
      <c r="N73" s="16" t="s">
        <v>25</v>
      </c>
      <c r="O73" s="16" t="s">
        <v>25</v>
      </c>
      <c r="P73" s="16" t="s">
        <v>25</v>
      </c>
    </row>
    <row r="74" spans="1:16" ht="72" outlineLevel="1">
      <c r="A74" s="15"/>
      <c r="B74" s="19" t="s">
        <v>204</v>
      </c>
      <c r="C74" s="18" t="s">
        <v>25</v>
      </c>
      <c r="D74" s="18" t="s">
        <v>25</v>
      </c>
      <c r="E74" s="16">
        <f>E73</f>
        <v>0.63214550853749085</v>
      </c>
      <c r="F74" s="16" t="s">
        <v>25</v>
      </c>
      <c r="G74" s="16" t="s">
        <v>25</v>
      </c>
      <c r="H74" s="44" t="s">
        <v>25</v>
      </c>
      <c r="I74" s="44" t="s">
        <v>25</v>
      </c>
      <c r="J74" s="16" t="s">
        <v>25</v>
      </c>
      <c r="K74" s="16" t="s">
        <v>25</v>
      </c>
      <c r="L74" s="16" t="s">
        <v>25</v>
      </c>
      <c r="M74" s="16" t="s">
        <v>25</v>
      </c>
      <c r="N74" s="16" t="s">
        <v>25</v>
      </c>
      <c r="O74" s="16" t="s">
        <v>25</v>
      </c>
      <c r="P74" s="16" t="s">
        <v>25</v>
      </c>
    </row>
    <row r="75" spans="1:16" ht="36" outlineLevel="1">
      <c r="A75" s="15"/>
      <c r="B75" s="19" t="s">
        <v>205</v>
      </c>
      <c r="C75" s="18" t="s">
        <v>25</v>
      </c>
      <c r="D75" s="18" t="s">
        <v>25</v>
      </c>
      <c r="E75" s="16" t="s">
        <v>25</v>
      </c>
      <c r="F75" s="16" t="s">
        <v>25</v>
      </c>
      <c r="G75" s="16" t="s">
        <v>25</v>
      </c>
      <c r="H75" s="44">
        <v>1</v>
      </c>
      <c r="I75" s="44">
        <v>0</v>
      </c>
      <c r="J75" s="16">
        <f>I75/H75</f>
        <v>0</v>
      </c>
      <c r="K75" s="16" t="s">
        <v>25</v>
      </c>
      <c r="L75" s="16" t="s">
        <v>25</v>
      </c>
      <c r="M75" s="16" t="s">
        <v>25</v>
      </c>
      <c r="N75" s="16" t="s">
        <v>25</v>
      </c>
      <c r="O75" s="16" t="s">
        <v>25</v>
      </c>
      <c r="P75" s="16" t="s">
        <v>25</v>
      </c>
    </row>
    <row r="76" spans="1:16" ht="24" outlineLevel="1">
      <c r="A76" s="15"/>
      <c r="B76" s="1" t="s">
        <v>54</v>
      </c>
      <c r="C76" s="2" t="s">
        <v>25</v>
      </c>
      <c r="D76" s="2" t="s">
        <v>25</v>
      </c>
      <c r="E76" s="3" t="s">
        <v>25</v>
      </c>
      <c r="F76" s="26">
        <f>(E11+E16+E21+E26+E31+E36+E41+E55+E69+E74+E60+E50)/12</f>
        <v>0.80913955921447567</v>
      </c>
      <c r="G76" s="3" t="s">
        <v>25</v>
      </c>
      <c r="H76" s="4" t="s">
        <v>25</v>
      </c>
      <c r="I76" s="4" t="s">
        <v>25</v>
      </c>
      <c r="J76" s="3" t="s">
        <v>25</v>
      </c>
      <c r="K76" s="3" t="s">
        <v>25</v>
      </c>
      <c r="L76" s="3" t="s">
        <v>25</v>
      </c>
      <c r="M76" s="3" t="s">
        <v>25</v>
      </c>
      <c r="N76" s="3" t="s">
        <v>25</v>
      </c>
      <c r="O76" s="3" t="s">
        <v>25</v>
      </c>
      <c r="P76" s="3" t="s">
        <v>25</v>
      </c>
    </row>
    <row r="77" spans="1:16" ht="36" outlineLevel="1">
      <c r="A77" s="15"/>
      <c r="B77" s="1" t="s">
        <v>58</v>
      </c>
      <c r="C77" s="2" t="s">
        <v>25</v>
      </c>
      <c r="D77" s="2" t="s">
        <v>25</v>
      </c>
      <c r="E77" s="3" t="s">
        <v>25</v>
      </c>
      <c r="F77" s="3" t="s">
        <v>25</v>
      </c>
      <c r="G77" s="26">
        <f>F76</f>
        <v>0.80913955921447567</v>
      </c>
      <c r="H77" s="4" t="s">
        <v>25</v>
      </c>
      <c r="I77" s="4" t="s">
        <v>25</v>
      </c>
      <c r="J77" s="3" t="s">
        <v>25</v>
      </c>
      <c r="K77" s="3" t="s">
        <v>25</v>
      </c>
      <c r="L77" s="3" t="s">
        <v>25</v>
      </c>
      <c r="M77" s="3" t="s">
        <v>25</v>
      </c>
      <c r="N77" s="3" t="s">
        <v>25</v>
      </c>
      <c r="O77" s="3" t="s">
        <v>25</v>
      </c>
      <c r="P77" s="3" t="s">
        <v>25</v>
      </c>
    </row>
    <row r="78" spans="1:16" ht="36" outlineLevel="1">
      <c r="A78" s="15"/>
      <c r="B78" s="1" t="s">
        <v>55</v>
      </c>
      <c r="C78" s="2" t="s">
        <v>25</v>
      </c>
      <c r="D78" s="2" t="s">
        <v>25</v>
      </c>
      <c r="E78" s="3" t="s">
        <v>25</v>
      </c>
      <c r="F78" s="3" t="s">
        <v>25</v>
      </c>
      <c r="G78" s="3" t="s">
        <v>25</v>
      </c>
      <c r="H78" s="4" t="s">
        <v>25</v>
      </c>
      <c r="I78" s="4" t="s">
        <v>25</v>
      </c>
      <c r="J78" s="3" t="s">
        <v>25</v>
      </c>
      <c r="K78" s="42">
        <v>0.74</v>
      </c>
      <c r="L78" s="42"/>
      <c r="M78" s="5" t="s">
        <v>25</v>
      </c>
      <c r="N78" s="5">
        <v>0.2</v>
      </c>
      <c r="O78" s="3" t="s">
        <v>25</v>
      </c>
      <c r="P78" s="42">
        <f>(K78+N78+L78)/2</f>
        <v>0.47</v>
      </c>
    </row>
    <row r="79" spans="1:16" ht="36" outlineLevel="1">
      <c r="A79" s="15"/>
      <c r="B79" s="1" t="s">
        <v>56</v>
      </c>
      <c r="C79" s="2" t="s">
        <v>25</v>
      </c>
      <c r="D79" s="2" t="s">
        <v>25</v>
      </c>
      <c r="E79" s="3" t="s">
        <v>25</v>
      </c>
      <c r="F79" s="3" t="s">
        <v>25</v>
      </c>
      <c r="G79" s="3" t="s">
        <v>25</v>
      </c>
      <c r="H79" s="4" t="s">
        <v>25</v>
      </c>
      <c r="I79" s="4" t="s">
        <v>25</v>
      </c>
      <c r="J79" s="42">
        <f>(J12+J17+J22+J27+J32+J37+J42+J56+J70+J75+J61)/12</f>
        <v>0.58333333333333337</v>
      </c>
      <c r="K79" s="3" t="s">
        <v>25</v>
      </c>
      <c r="L79" s="3" t="s">
        <v>25</v>
      </c>
      <c r="M79" s="3" t="s">
        <v>25</v>
      </c>
      <c r="N79" s="3" t="s">
        <v>25</v>
      </c>
      <c r="O79" s="3" t="s">
        <v>25</v>
      </c>
      <c r="P79" s="3" t="s">
        <v>25</v>
      </c>
    </row>
    <row r="80" spans="1:16" ht="64.5" customHeight="1" outlineLevel="1">
      <c r="A80" s="15"/>
      <c r="B80" s="1" t="s">
        <v>57</v>
      </c>
      <c r="C80" s="50">
        <f>0.5*G77+0.3*P78+0.2*J79</f>
        <v>0.66223644627390454</v>
      </c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2" t="s">
        <v>207</v>
      </c>
      <c r="O80" s="52"/>
      <c r="P80" s="52"/>
    </row>
    <row r="81" spans="1:16">
      <c r="A81" s="107" t="s">
        <v>89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9"/>
    </row>
    <row r="82" spans="1:16">
      <c r="A82" s="104" t="s">
        <v>90</v>
      </c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6"/>
    </row>
    <row r="83" spans="1:16" ht="41.25" customHeight="1">
      <c r="A83" s="7"/>
      <c r="B83" s="101" t="s">
        <v>166</v>
      </c>
      <c r="C83" s="102"/>
      <c r="D83" s="102"/>
      <c r="E83" s="102"/>
      <c r="F83" s="102"/>
      <c r="G83" s="103"/>
      <c r="H83" s="4" t="s">
        <v>25</v>
      </c>
      <c r="I83" s="4" t="s">
        <v>25</v>
      </c>
      <c r="J83" s="3" t="s">
        <v>25</v>
      </c>
      <c r="K83" s="3" t="s">
        <v>25</v>
      </c>
      <c r="L83" s="3" t="s">
        <v>25</v>
      </c>
      <c r="M83" s="3" t="s">
        <v>25</v>
      </c>
      <c r="N83" s="3" t="s">
        <v>25</v>
      </c>
      <c r="O83" s="3" t="s">
        <v>25</v>
      </c>
      <c r="P83" s="3" t="s">
        <v>25</v>
      </c>
    </row>
    <row r="84" spans="1:16">
      <c r="A84" s="7"/>
      <c r="B84" s="21"/>
      <c r="C84" s="34">
        <v>77.099999999999994</v>
      </c>
      <c r="D84" s="34">
        <v>77.099999999999994</v>
      </c>
      <c r="E84" s="35">
        <f>D84/C84</f>
        <v>1</v>
      </c>
      <c r="F84" s="8" t="s">
        <v>25</v>
      </c>
      <c r="G84" s="8" t="s">
        <v>25</v>
      </c>
      <c r="H84" s="4" t="s">
        <v>25</v>
      </c>
      <c r="I84" s="4" t="s">
        <v>25</v>
      </c>
      <c r="J84" s="3" t="s">
        <v>25</v>
      </c>
      <c r="K84" s="3" t="s">
        <v>25</v>
      </c>
      <c r="L84" s="3" t="s">
        <v>25</v>
      </c>
      <c r="M84" s="3" t="s">
        <v>25</v>
      </c>
      <c r="N84" s="3" t="s">
        <v>25</v>
      </c>
      <c r="O84" s="3" t="s">
        <v>25</v>
      </c>
      <c r="P84" s="3" t="s">
        <v>25</v>
      </c>
    </row>
    <row r="85" spans="1:16" ht="32.25" customHeight="1">
      <c r="A85" s="7"/>
      <c r="B85" s="101" t="s">
        <v>163</v>
      </c>
      <c r="C85" s="102"/>
      <c r="D85" s="102"/>
      <c r="E85" s="102"/>
      <c r="F85" s="102"/>
      <c r="G85" s="103"/>
      <c r="H85" s="4" t="s">
        <v>25</v>
      </c>
      <c r="I85" s="4" t="s">
        <v>25</v>
      </c>
      <c r="J85" s="3" t="s">
        <v>25</v>
      </c>
      <c r="K85" s="3" t="s">
        <v>25</v>
      </c>
      <c r="L85" s="3" t="s">
        <v>25</v>
      </c>
      <c r="M85" s="3" t="s">
        <v>25</v>
      </c>
      <c r="N85" s="3" t="s">
        <v>25</v>
      </c>
      <c r="O85" s="3" t="s">
        <v>25</v>
      </c>
      <c r="P85" s="3" t="s">
        <v>25</v>
      </c>
    </row>
    <row r="86" spans="1:16" ht="15" customHeight="1">
      <c r="A86" s="7"/>
      <c r="B86" s="21"/>
      <c r="C86" s="34">
        <v>75.099999999999994</v>
      </c>
      <c r="D86" s="34">
        <v>80</v>
      </c>
      <c r="E86" s="35">
        <v>0.94</v>
      </c>
      <c r="F86" s="8" t="s">
        <v>25</v>
      </c>
      <c r="G86" s="8" t="s">
        <v>25</v>
      </c>
      <c r="H86" s="4" t="s">
        <v>25</v>
      </c>
      <c r="I86" s="4" t="s">
        <v>25</v>
      </c>
      <c r="J86" s="3" t="s">
        <v>25</v>
      </c>
      <c r="K86" s="3" t="s">
        <v>25</v>
      </c>
      <c r="L86" s="3" t="s">
        <v>25</v>
      </c>
      <c r="M86" s="3" t="s">
        <v>25</v>
      </c>
      <c r="N86" s="3" t="s">
        <v>25</v>
      </c>
      <c r="O86" s="3" t="s">
        <v>25</v>
      </c>
      <c r="P86" s="3" t="s">
        <v>25</v>
      </c>
    </row>
    <row r="87" spans="1:16" ht="27.75" customHeight="1">
      <c r="A87" s="7"/>
      <c r="B87" s="101" t="s">
        <v>165</v>
      </c>
      <c r="C87" s="102"/>
      <c r="D87" s="102"/>
      <c r="E87" s="102"/>
      <c r="F87" s="102"/>
      <c r="G87" s="103"/>
      <c r="H87" s="4" t="s">
        <v>25</v>
      </c>
      <c r="I87" s="4" t="s">
        <v>25</v>
      </c>
      <c r="J87" s="3" t="s">
        <v>25</v>
      </c>
      <c r="K87" s="3" t="s">
        <v>25</v>
      </c>
      <c r="L87" s="3" t="s">
        <v>25</v>
      </c>
      <c r="M87" s="3" t="s">
        <v>25</v>
      </c>
      <c r="N87" s="3" t="s">
        <v>25</v>
      </c>
      <c r="O87" s="3" t="s">
        <v>25</v>
      </c>
      <c r="P87" s="3" t="s">
        <v>25</v>
      </c>
    </row>
    <row r="88" spans="1:16" ht="15" customHeight="1">
      <c r="A88" s="7"/>
      <c r="B88" s="21"/>
      <c r="C88" s="110" t="s">
        <v>136</v>
      </c>
      <c r="D88" s="111"/>
      <c r="E88" s="111"/>
      <c r="F88" s="111"/>
      <c r="G88" s="112"/>
      <c r="H88" s="4" t="s">
        <v>25</v>
      </c>
      <c r="I88" s="4" t="s">
        <v>25</v>
      </c>
      <c r="J88" s="3" t="s">
        <v>25</v>
      </c>
      <c r="K88" s="3" t="s">
        <v>25</v>
      </c>
      <c r="L88" s="3" t="s">
        <v>25</v>
      </c>
      <c r="M88" s="3" t="s">
        <v>25</v>
      </c>
      <c r="N88" s="3" t="s">
        <v>25</v>
      </c>
      <c r="O88" s="3" t="s">
        <v>25</v>
      </c>
      <c r="P88" s="3" t="s">
        <v>25</v>
      </c>
    </row>
    <row r="89" spans="1:16" ht="21.75" customHeight="1">
      <c r="A89" s="7"/>
      <c r="B89" s="101" t="s">
        <v>164</v>
      </c>
      <c r="C89" s="102"/>
      <c r="D89" s="102"/>
      <c r="E89" s="102"/>
      <c r="F89" s="102"/>
      <c r="G89" s="103"/>
      <c r="H89" s="4" t="s">
        <v>25</v>
      </c>
      <c r="I89" s="4" t="s">
        <v>25</v>
      </c>
      <c r="J89" s="3" t="s">
        <v>25</v>
      </c>
      <c r="K89" s="3" t="s">
        <v>25</v>
      </c>
      <c r="L89" s="3" t="s">
        <v>25</v>
      </c>
      <c r="M89" s="3" t="s">
        <v>25</v>
      </c>
      <c r="N89" s="3" t="s">
        <v>25</v>
      </c>
      <c r="O89" s="3" t="s">
        <v>25</v>
      </c>
      <c r="P89" s="3" t="s">
        <v>25</v>
      </c>
    </row>
    <row r="90" spans="1:16" ht="15" customHeight="1">
      <c r="A90" s="7"/>
      <c r="B90" s="21"/>
      <c r="C90" s="34">
        <v>62</v>
      </c>
      <c r="D90" s="34">
        <v>93.6</v>
      </c>
      <c r="E90" s="35">
        <v>1</v>
      </c>
      <c r="F90" s="8" t="s">
        <v>25</v>
      </c>
      <c r="G90" s="8" t="s">
        <v>25</v>
      </c>
      <c r="H90" s="4" t="s">
        <v>25</v>
      </c>
      <c r="I90" s="4" t="s">
        <v>25</v>
      </c>
      <c r="J90" s="3" t="s">
        <v>25</v>
      </c>
      <c r="K90" s="3" t="s">
        <v>25</v>
      </c>
      <c r="L90" s="3" t="s">
        <v>25</v>
      </c>
      <c r="M90" s="3" t="s">
        <v>25</v>
      </c>
      <c r="N90" s="3" t="s">
        <v>25</v>
      </c>
      <c r="O90" s="3" t="s">
        <v>25</v>
      </c>
      <c r="P90" s="3" t="s">
        <v>25</v>
      </c>
    </row>
    <row r="91" spans="1:16" ht="47.25" customHeight="1">
      <c r="A91" s="7"/>
      <c r="B91" s="101" t="s">
        <v>157</v>
      </c>
      <c r="C91" s="102"/>
      <c r="D91" s="102"/>
      <c r="E91" s="102"/>
      <c r="F91" s="102"/>
      <c r="G91" s="103"/>
      <c r="H91" s="4" t="s">
        <v>25</v>
      </c>
      <c r="I91" s="4" t="s">
        <v>25</v>
      </c>
      <c r="J91" s="3" t="s">
        <v>25</v>
      </c>
      <c r="K91" s="3" t="s">
        <v>25</v>
      </c>
      <c r="L91" s="3" t="s">
        <v>25</v>
      </c>
      <c r="M91" s="3" t="s">
        <v>25</v>
      </c>
      <c r="N91" s="3" t="s">
        <v>25</v>
      </c>
      <c r="O91" s="3" t="s">
        <v>25</v>
      </c>
      <c r="P91" s="3" t="s">
        <v>25</v>
      </c>
    </row>
    <row r="92" spans="1:16">
      <c r="A92" s="7"/>
      <c r="B92" s="21"/>
      <c r="C92" s="34">
        <v>0.4</v>
      </c>
      <c r="D92" s="34">
        <v>0.495</v>
      </c>
      <c r="E92" s="35">
        <v>1</v>
      </c>
      <c r="F92" s="8" t="s">
        <v>25</v>
      </c>
      <c r="G92" s="8" t="s">
        <v>25</v>
      </c>
      <c r="H92" s="4" t="s">
        <v>25</v>
      </c>
      <c r="I92" s="4" t="s">
        <v>25</v>
      </c>
      <c r="J92" s="3" t="s">
        <v>25</v>
      </c>
      <c r="K92" s="3" t="s">
        <v>25</v>
      </c>
      <c r="L92" s="3" t="s">
        <v>25</v>
      </c>
      <c r="M92" s="3" t="s">
        <v>25</v>
      </c>
      <c r="N92" s="3" t="s">
        <v>25</v>
      </c>
      <c r="O92" s="3" t="s">
        <v>25</v>
      </c>
      <c r="P92" s="3" t="s">
        <v>25</v>
      </c>
    </row>
    <row r="93" spans="1:16" ht="48" customHeight="1">
      <c r="A93" s="7"/>
      <c r="B93" s="101" t="s">
        <v>167</v>
      </c>
      <c r="C93" s="102"/>
      <c r="D93" s="102"/>
      <c r="E93" s="102"/>
      <c r="F93" s="102"/>
      <c r="G93" s="103"/>
      <c r="H93" s="4" t="s">
        <v>25</v>
      </c>
      <c r="I93" s="4" t="s">
        <v>25</v>
      </c>
      <c r="J93" s="3" t="s">
        <v>25</v>
      </c>
      <c r="K93" s="3" t="s">
        <v>25</v>
      </c>
      <c r="L93" s="3" t="s">
        <v>25</v>
      </c>
      <c r="M93" s="3" t="s">
        <v>25</v>
      </c>
      <c r="N93" s="3" t="s">
        <v>25</v>
      </c>
      <c r="O93" s="3" t="s">
        <v>25</v>
      </c>
      <c r="P93" s="3" t="s">
        <v>25</v>
      </c>
    </row>
    <row r="94" spans="1:16">
      <c r="A94" s="7"/>
      <c r="B94" s="21"/>
      <c r="C94" s="36">
        <v>3.1</v>
      </c>
      <c r="D94" s="36">
        <v>3.2</v>
      </c>
      <c r="E94" s="35">
        <v>1</v>
      </c>
      <c r="F94" s="8" t="s">
        <v>25</v>
      </c>
      <c r="G94" s="8" t="s">
        <v>25</v>
      </c>
      <c r="H94" s="4" t="s">
        <v>25</v>
      </c>
      <c r="I94" s="4" t="s">
        <v>25</v>
      </c>
      <c r="J94" s="3" t="s">
        <v>25</v>
      </c>
      <c r="K94" s="3" t="s">
        <v>25</v>
      </c>
      <c r="L94" s="3" t="s">
        <v>25</v>
      </c>
      <c r="M94" s="3" t="s">
        <v>25</v>
      </c>
      <c r="N94" s="3" t="s">
        <v>25</v>
      </c>
      <c r="O94" s="3" t="s">
        <v>25</v>
      </c>
      <c r="P94" s="3" t="s">
        <v>25</v>
      </c>
    </row>
    <row r="95" spans="1:16" ht="62.25" customHeight="1">
      <c r="A95" s="7"/>
      <c r="B95" s="101" t="s">
        <v>168</v>
      </c>
      <c r="C95" s="102"/>
      <c r="D95" s="102"/>
      <c r="E95" s="102"/>
      <c r="F95" s="102"/>
      <c r="G95" s="103"/>
      <c r="H95" s="4" t="s">
        <v>25</v>
      </c>
      <c r="I95" s="4" t="s">
        <v>25</v>
      </c>
      <c r="J95" s="3" t="s">
        <v>25</v>
      </c>
      <c r="K95" s="3" t="s">
        <v>25</v>
      </c>
      <c r="L95" s="3" t="s">
        <v>25</v>
      </c>
      <c r="M95" s="3" t="s">
        <v>25</v>
      </c>
      <c r="N95" s="3" t="s">
        <v>25</v>
      </c>
      <c r="O95" s="3" t="s">
        <v>25</v>
      </c>
      <c r="P95" s="3" t="s">
        <v>25</v>
      </c>
    </row>
    <row r="96" spans="1:16">
      <c r="A96" s="7"/>
      <c r="B96" s="21"/>
      <c r="C96" s="110" t="s">
        <v>136</v>
      </c>
      <c r="D96" s="111"/>
      <c r="E96" s="111"/>
      <c r="F96" s="111"/>
      <c r="G96" s="112"/>
      <c r="H96" s="4" t="s">
        <v>25</v>
      </c>
      <c r="I96" s="4" t="s">
        <v>25</v>
      </c>
      <c r="J96" s="3" t="s">
        <v>25</v>
      </c>
      <c r="K96" s="3" t="s">
        <v>25</v>
      </c>
      <c r="L96" s="3" t="s">
        <v>25</v>
      </c>
      <c r="M96" s="3" t="s">
        <v>25</v>
      </c>
      <c r="N96" s="3" t="s">
        <v>25</v>
      </c>
      <c r="O96" s="3" t="s">
        <v>25</v>
      </c>
      <c r="P96" s="3" t="s">
        <v>25</v>
      </c>
    </row>
    <row r="97" spans="1:16" ht="30" customHeight="1">
      <c r="A97" s="7"/>
      <c r="B97" s="101" t="s">
        <v>130</v>
      </c>
      <c r="C97" s="102"/>
      <c r="D97" s="102"/>
      <c r="E97" s="102"/>
      <c r="F97" s="102"/>
      <c r="G97" s="103"/>
      <c r="H97" s="4" t="s">
        <v>25</v>
      </c>
      <c r="I97" s="4" t="s">
        <v>25</v>
      </c>
      <c r="J97" s="3" t="s">
        <v>25</v>
      </c>
      <c r="K97" s="3" t="s">
        <v>25</v>
      </c>
      <c r="L97" s="3" t="s">
        <v>25</v>
      </c>
      <c r="M97" s="3" t="s">
        <v>25</v>
      </c>
      <c r="N97" s="3" t="s">
        <v>25</v>
      </c>
      <c r="O97" s="3" t="s">
        <v>25</v>
      </c>
      <c r="P97" s="3" t="s">
        <v>25</v>
      </c>
    </row>
    <row r="98" spans="1:16">
      <c r="A98" s="7"/>
      <c r="B98" s="21"/>
      <c r="C98" s="8" t="s">
        <v>25</v>
      </c>
      <c r="D98" s="8" t="s">
        <v>25</v>
      </c>
      <c r="E98" s="8" t="s">
        <v>25</v>
      </c>
      <c r="F98" s="8" t="s">
        <v>25</v>
      </c>
      <c r="G98" s="8" t="s">
        <v>25</v>
      </c>
      <c r="H98" s="4" t="s">
        <v>25</v>
      </c>
      <c r="I98" s="4" t="s">
        <v>25</v>
      </c>
      <c r="J98" s="3" t="s">
        <v>25</v>
      </c>
      <c r="K98" s="3" t="s">
        <v>25</v>
      </c>
      <c r="L98" s="3" t="s">
        <v>25</v>
      </c>
      <c r="M98" s="3" t="s">
        <v>25</v>
      </c>
      <c r="N98" s="3" t="s">
        <v>25</v>
      </c>
      <c r="O98" s="3" t="s">
        <v>25</v>
      </c>
      <c r="P98" s="3" t="s">
        <v>25</v>
      </c>
    </row>
    <row r="99" spans="1:16" ht="21" customHeight="1">
      <c r="A99" s="7"/>
      <c r="B99" s="101" t="s">
        <v>131</v>
      </c>
      <c r="C99" s="102"/>
      <c r="D99" s="102"/>
      <c r="E99" s="102"/>
      <c r="F99" s="102"/>
      <c r="G99" s="103"/>
      <c r="H99" s="4" t="s">
        <v>25</v>
      </c>
      <c r="I99" s="4" t="s">
        <v>25</v>
      </c>
      <c r="J99" s="3" t="s">
        <v>25</v>
      </c>
      <c r="K99" s="3" t="s">
        <v>25</v>
      </c>
      <c r="L99" s="3" t="s">
        <v>25</v>
      </c>
      <c r="M99" s="3" t="s">
        <v>25</v>
      </c>
      <c r="N99" s="3" t="s">
        <v>25</v>
      </c>
      <c r="O99" s="3" t="s">
        <v>25</v>
      </c>
      <c r="P99" s="3" t="s">
        <v>25</v>
      </c>
    </row>
    <row r="100" spans="1:16">
      <c r="A100" s="7"/>
      <c r="B100" s="21"/>
      <c r="C100" s="8" t="s">
        <v>25</v>
      </c>
      <c r="D100" s="8" t="s">
        <v>25</v>
      </c>
      <c r="E100" s="8" t="s">
        <v>25</v>
      </c>
      <c r="F100" s="8" t="s">
        <v>25</v>
      </c>
      <c r="G100" s="8" t="s">
        <v>25</v>
      </c>
      <c r="H100" s="4" t="s">
        <v>25</v>
      </c>
      <c r="I100" s="4" t="s">
        <v>25</v>
      </c>
      <c r="J100" s="3" t="s">
        <v>25</v>
      </c>
      <c r="K100" s="3" t="s">
        <v>25</v>
      </c>
      <c r="L100" s="3" t="s">
        <v>25</v>
      </c>
      <c r="M100" s="3" t="s">
        <v>25</v>
      </c>
      <c r="N100" s="3" t="s">
        <v>25</v>
      </c>
      <c r="O100" s="3" t="s">
        <v>25</v>
      </c>
      <c r="P100" s="3" t="s">
        <v>25</v>
      </c>
    </row>
    <row r="101" spans="1:16" ht="75.75" customHeight="1">
      <c r="A101" s="7"/>
      <c r="B101" s="101" t="s">
        <v>169</v>
      </c>
      <c r="C101" s="102"/>
      <c r="D101" s="102"/>
      <c r="E101" s="102"/>
      <c r="F101" s="102"/>
      <c r="G101" s="103"/>
      <c r="H101" s="4" t="s">
        <v>25</v>
      </c>
      <c r="I101" s="4" t="s">
        <v>25</v>
      </c>
      <c r="J101" s="3" t="s">
        <v>25</v>
      </c>
      <c r="K101" s="3" t="s">
        <v>25</v>
      </c>
      <c r="L101" s="3" t="s">
        <v>25</v>
      </c>
      <c r="M101" s="3" t="s">
        <v>25</v>
      </c>
      <c r="N101" s="3" t="s">
        <v>25</v>
      </c>
      <c r="O101" s="3" t="s">
        <v>25</v>
      </c>
      <c r="P101" s="3" t="s">
        <v>25</v>
      </c>
    </row>
    <row r="102" spans="1:16">
      <c r="A102" s="7"/>
      <c r="B102" s="21"/>
      <c r="C102" s="34">
        <v>296.2</v>
      </c>
      <c r="D102" s="34">
        <v>528.70000000000005</v>
      </c>
      <c r="E102" s="35">
        <v>1</v>
      </c>
      <c r="F102" s="8" t="s">
        <v>25</v>
      </c>
      <c r="G102" s="8" t="s">
        <v>25</v>
      </c>
      <c r="H102" s="4" t="s">
        <v>25</v>
      </c>
      <c r="I102" s="4" t="s">
        <v>25</v>
      </c>
      <c r="J102" s="3" t="s">
        <v>25</v>
      </c>
      <c r="K102" s="3" t="s">
        <v>25</v>
      </c>
      <c r="L102" s="3" t="s">
        <v>25</v>
      </c>
      <c r="M102" s="3" t="s">
        <v>25</v>
      </c>
      <c r="N102" s="3" t="s">
        <v>25</v>
      </c>
      <c r="O102" s="3" t="s">
        <v>25</v>
      </c>
      <c r="P102" s="3" t="s">
        <v>25</v>
      </c>
    </row>
    <row r="103" spans="1:16" ht="30.75" customHeight="1">
      <c r="A103" s="7"/>
      <c r="B103" s="101" t="s">
        <v>128</v>
      </c>
      <c r="C103" s="102"/>
      <c r="D103" s="102"/>
      <c r="E103" s="102"/>
      <c r="F103" s="102"/>
      <c r="G103" s="103"/>
      <c r="H103" s="4" t="s">
        <v>25</v>
      </c>
      <c r="I103" s="4" t="s">
        <v>25</v>
      </c>
      <c r="J103" s="3" t="s">
        <v>25</v>
      </c>
      <c r="K103" s="3" t="s">
        <v>25</v>
      </c>
      <c r="L103" s="3" t="s">
        <v>25</v>
      </c>
      <c r="M103" s="3" t="s">
        <v>25</v>
      </c>
      <c r="N103" s="3" t="s">
        <v>25</v>
      </c>
      <c r="O103" s="3" t="s">
        <v>25</v>
      </c>
      <c r="P103" s="3" t="s">
        <v>25</v>
      </c>
    </row>
    <row r="104" spans="1:16">
      <c r="A104" s="7"/>
      <c r="B104" s="21"/>
      <c r="C104" s="34">
        <v>211.9</v>
      </c>
      <c r="D104" s="34">
        <v>245.25899999999999</v>
      </c>
      <c r="E104" s="35">
        <v>1</v>
      </c>
      <c r="F104" s="8" t="s">
        <v>25</v>
      </c>
      <c r="G104" s="8" t="s">
        <v>25</v>
      </c>
      <c r="H104" s="4" t="s">
        <v>25</v>
      </c>
      <c r="I104" s="4" t="s">
        <v>25</v>
      </c>
      <c r="J104" s="3" t="s">
        <v>25</v>
      </c>
      <c r="K104" s="3" t="s">
        <v>25</v>
      </c>
      <c r="L104" s="3" t="s">
        <v>25</v>
      </c>
      <c r="M104" s="3" t="s">
        <v>25</v>
      </c>
      <c r="N104" s="3" t="s">
        <v>25</v>
      </c>
      <c r="O104" s="3" t="s">
        <v>25</v>
      </c>
      <c r="P104" s="3" t="s">
        <v>25</v>
      </c>
    </row>
    <row r="105" spans="1:16">
      <c r="A105" s="7"/>
      <c r="B105" s="101" t="s">
        <v>129</v>
      </c>
      <c r="C105" s="102"/>
      <c r="D105" s="102"/>
      <c r="E105" s="102"/>
      <c r="F105" s="102"/>
      <c r="G105" s="103"/>
      <c r="H105" s="4" t="s">
        <v>25</v>
      </c>
      <c r="I105" s="4" t="s">
        <v>25</v>
      </c>
      <c r="J105" s="3" t="s">
        <v>25</v>
      </c>
      <c r="K105" s="3" t="s">
        <v>25</v>
      </c>
      <c r="L105" s="3" t="s">
        <v>25</v>
      </c>
      <c r="M105" s="3" t="s">
        <v>25</v>
      </c>
      <c r="N105" s="3" t="s">
        <v>25</v>
      </c>
      <c r="O105" s="3" t="s">
        <v>25</v>
      </c>
      <c r="P105" s="3" t="s">
        <v>25</v>
      </c>
    </row>
    <row r="106" spans="1:16">
      <c r="A106" s="7"/>
      <c r="B106" s="21"/>
      <c r="C106" s="34">
        <v>84.3</v>
      </c>
      <c r="D106" s="34">
        <v>283.38900000000001</v>
      </c>
      <c r="E106" s="35">
        <v>1</v>
      </c>
      <c r="F106" s="8" t="s">
        <v>25</v>
      </c>
      <c r="G106" s="8" t="s">
        <v>25</v>
      </c>
      <c r="H106" s="4" t="s">
        <v>25</v>
      </c>
      <c r="I106" s="4" t="s">
        <v>25</v>
      </c>
      <c r="J106" s="3" t="s">
        <v>25</v>
      </c>
      <c r="K106" s="3" t="s">
        <v>25</v>
      </c>
      <c r="L106" s="3" t="s">
        <v>25</v>
      </c>
      <c r="M106" s="3" t="s">
        <v>25</v>
      </c>
      <c r="N106" s="3" t="s">
        <v>25</v>
      </c>
      <c r="O106" s="3" t="s">
        <v>25</v>
      </c>
      <c r="P106" s="3" t="s">
        <v>25</v>
      </c>
    </row>
    <row r="107" spans="1:16" ht="43.5" customHeight="1">
      <c r="A107" s="7"/>
      <c r="B107" s="101" t="s">
        <v>138</v>
      </c>
      <c r="C107" s="102"/>
      <c r="D107" s="102"/>
      <c r="E107" s="102"/>
      <c r="F107" s="102"/>
      <c r="G107" s="103"/>
      <c r="H107" s="4" t="s">
        <v>25</v>
      </c>
      <c r="I107" s="4" t="s">
        <v>25</v>
      </c>
      <c r="J107" s="3" t="s">
        <v>25</v>
      </c>
      <c r="K107" s="3" t="s">
        <v>25</v>
      </c>
      <c r="L107" s="3" t="s">
        <v>25</v>
      </c>
      <c r="M107" s="3" t="s">
        <v>25</v>
      </c>
      <c r="N107" s="3" t="s">
        <v>25</v>
      </c>
      <c r="O107" s="3" t="s">
        <v>25</v>
      </c>
      <c r="P107" s="3" t="s">
        <v>25</v>
      </c>
    </row>
    <row r="108" spans="1:16">
      <c r="A108" s="7"/>
      <c r="B108" s="21"/>
      <c r="C108" s="34">
        <v>44.78</v>
      </c>
      <c r="D108" s="34">
        <v>44.78</v>
      </c>
      <c r="E108" s="35">
        <f>D108/C108</f>
        <v>1</v>
      </c>
      <c r="F108" s="8" t="s">
        <v>25</v>
      </c>
      <c r="G108" s="8" t="s">
        <v>25</v>
      </c>
      <c r="H108" s="4" t="s">
        <v>25</v>
      </c>
      <c r="I108" s="4" t="s">
        <v>25</v>
      </c>
      <c r="J108" s="3" t="s">
        <v>25</v>
      </c>
      <c r="K108" s="3" t="s">
        <v>25</v>
      </c>
      <c r="L108" s="3" t="s">
        <v>25</v>
      </c>
      <c r="M108" s="3" t="s">
        <v>25</v>
      </c>
      <c r="N108" s="3" t="s">
        <v>25</v>
      </c>
      <c r="O108" s="3" t="s">
        <v>25</v>
      </c>
      <c r="P108" s="3" t="s">
        <v>25</v>
      </c>
    </row>
    <row r="109" spans="1:16" ht="84">
      <c r="A109" s="22"/>
      <c r="B109" s="1" t="s">
        <v>171</v>
      </c>
      <c r="C109" s="4" t="s">
        <v>25</v>
      </c>
      <c r="D109" s="4" t="s">
        <v>25</v>
      </c>
      <c r="E109" s="26">
        <f>(E84+E86+E90+E92+E94+E102+E108)/7</f>
        <v>0.99142857142857133</v>
      </c>
      <c r="F109" s="3" t="s">
        <v>25</v>
      </c>
      <c r="G109" s="3" t="s">
        <v>25</v>
      </c>
      <c r="H109" s="4" t="s">
        <v>25</v>
      </c>
      <c r="I109" s="4" t="s">
        <v>25</v>
      </c>
      <c r="J109" s="3" t="s">
        <v>25</v>
      </c>
      <c r="K109" s="3" t="s">
        <v>25</v>
      </c>
      <c r="L109" s="3" t="s">
        <v>25</v>
      </c>
      <c r="M109" s="3" t="s">
        <v>25</v>
      </c>
      <c r="N109" s="3" t="s">
        <v>25</v>
      </c>
      <c r="O109" s="3" t="s">
        <v>25</v>
      </c>
      <c r="P109" s="3" t="s">
        <v>25</v>
      </c>
    </row>
    <row r="110" spans="1:16" ht="48">
      <c r="A110" s="22"/>
      <c r="B110" s="1" t="s">
        <v>172</v>
      </c>
      <c r="C110" s="4" t="s">
        <v>25</v>
      </c>
      <c r="D110" s="4" t="s">
        <v>25</v>
      </c>
      <c r="E110" s="3" t="s">
        <v>25</v>
      </c>
      <c r="F110" s="3" t="s">
        <v>25</v>
      </c>
      <c r="G110" s="3" t="s">
        <v>25</v>
      </c>
      <c r="H110" s="32">
        <v>8</v>
      </c>
      <c r="I110" s="32">
        <v>8</v>
      </c>
      <c r="J110" s="33">
        <f>I110/H110</f>
        <v>1</v>
      </c>
      <c r="K110" s="3" t="s">
        <v>25</v>
      </c>
      <c r="L110" s="3" t="s">
        <v>25</v>
      </c>
      <c r="M110" s="3" t="s">
        <v>25</v>
      </c>
      <c r="N110" s="3" t="s">
        <v>25</v>
      </c>
      <c r="O110" s="3" t="s">
        <v>25</v>
      </c>
      <c r="P110" s="3" t="s">
        <v>25</v>
      </c>
    </row>
    <row r="111" spans="1:16">
      <c r="A111" s="104" t="s">
        <v>92</v>
      </c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6"/>
    </row>
    <row r="112" spans="1:16" ht="36.75" customHeight="1">
      <c r="A112" s="7"/>
      <c r="B112" s="101" t="s">
        <v>163</v>
      </c>
      <c r="C112" s="102"/>
      <c r="D112" s="102"/>
      <c r="E112" s="102"/>
      <c r="F112" s="102"/>
      <c r="G112" s="103"/>
      <c r="H112" s="4" t="s">
        <v>25</v>
      </c>
      <c r="I112" s="4" t="s">
        <v>25</v>
      </c>
      <c r="J112" s="3" t="s">
        <v>25</v>
      </c>
      <c r="K112" s="3" t="s">
        <v>25</v>
      </c>
      <c r="L112" s="3" t="s">
        <v>25</v>
      </c>
      <c r="M112" s="3" t="s">
        <v>25</v>
      </c>
      <c r="N112" s="3" t="s">
        <v>25</v>
      </c>
      <c r="O112" s="3" t="s">
        <v>25</v>
      </c>
      <c r="P112" s="3" t="s">
        <v>25</v>
      </c>
    </row>
    <row r="113" spans="1:19">
      <c r="A113" s="7"/>
      <c r="B113" s="21"/>
      <c r="C113" s="34">
        <v>75.099999999999994</v>
      </c>
      <c r="D113" s="34">
        <v>80</v>
      </c>
      <c r="E113" s="35">
        <v>0.94</v>
      </c>
      <c r="F113" s="8" t="s">
        <v>25</v>
      </c>
      <c r="G113" s="8" t="s">
        <v>25</v>
      </c>
      <c r="H113" s="4" t="s">
        <v>25</v>
      </c>
      <c r="I113" s="4" t="s">
        <v>25</v>
      </c>
      <c r="J113" s="3" t="s">
        <v>25</v>
      </c>
      <c r="K113" s="3" t="s">
        <v>25</v>
      </c>
      <c r="L113" s="3" t="s">
        <v>25</v>
      </c>
      <c r="M113" s="3" t="s">
        <v>25</v>
      </c>
      <c r="N113" s="3" t="s">
        <v>25</v>
      </c>
      <c r="O113" s="3" t="s">
        <v>25</v>
      </c>
      <c r="P113" s="3" t="s">
        <v>25</v>
      </c>
    </row>
    <row r="114" spans="1:19" ht="45.75" customHeight="1">
      <c r="A114" s="7"/>
      <c r="B114" s="101" t="s">
        <v>162</v>
      </c>
      <c r="C114" s="102"/>
      <c r="D114" s="102"/>
      <c r="E114" s="102"/>
      <c r="F114" s="102"/>
      <c r="G114" s="103"/>
      <c r="H114" s="4" t="s">
        <v>25</v>
      </c>
      <c r="I114" s="4" t="s">
        <v>25</v>
      </c>
      <c r="J114" s="3" t="s">
        <v>25</v>
      </c>
      <c r="K114" s="3" t="s">
        <v>25</v>
      </c>
      <c r="L114" s="3" t="s">
        <v>25</v>
      </c>
      <c r="M114" s="3" t="s">
        <v>25</v>
      </c>
      <c r="N114" s="3" t="s">
        <v>25</v>
      </c>
      <c r="O114" s="3" t="s">
        <v>25</v>
      </c>
      <c r="P114" s="3" t="s">
        <v>25</v>
      </c>
    </row>
    <row r="115" spans="1:19">
      <c r="A115" s="7"/>
      <c r="B115" s="21"/>
      <c r="C115" s="34">
        <v>4</v>
      </c>
      <c r="D115" s="34">
        <v>4</v>
      </c>
      <c r="E115" s="35">
        <f>D115/C115</f>
        <v>1</v>
      </c>
      <c r="F115" s="8" t="s">
        <v>25</v>
      </c>
      <c r="G115" s="8" t="s">
        <v>25</v>
      </c>
      <c r="H115" s="4" t="s">
        <v>25</v>
      </c>
      <c r="I115" s="4" t="s">
        <v>25</v>
      </c>
      <c r="J115" s="3" t="s">
        <v>25</v>
      </c>
      <c r="K115" s="3" t="s">
        <v>25</v>
      </c>
      <c r="L115" s="3" t="s">
        <v>25</v>
      </c>
      <c r="M115" s="3" t="s">
        <v>25</v>
      </c>
      <c r="N115" s="3" t="s">
        <v>25</v>
      </c>
      <c r="O115" s="3" t="s">
        <v>25</v>
      </c>
      <c r="P115" s="3" t="s">
        <v>25</v>
      </c>
    </row>
    <row r="116" spans="1:19" ht="30.75" customHeight="1">
      <c r="A116" s="7"/>
      <c r="B116" s="101" t="s">
        <v>161</v>
      </c>
      <c r="C116" s="102"/>
      <c r="D116" s="102"/>
      <c r="E116" s="102"/>
      <c r="F116" s="102"/>
      <c r="G116" s="103"/>
      <c r="H116" s="4" t="s">
        <v>25</v>
      </c>
      <c r="I116" s="4" t="s">
        <v>25</v>
      </c>
      <c r="J116" s="3" t="s">
        <v>25</v>
      </c>
      <c r="K116" s="3" t="s">
        <v>25</v>
      </c>
      <c r="L116" s="3" t="s">
        <v>25</v>
      </c>
      <c r="M116" s="3" t="s">
        <v>25</v>
      </c>
      <c r="N116" s="3" t="s">
        <v>25</v>
      </c>
      <c r="O116" s="3" t="s">
        <v>25</v>
      </c>
      <c r="P116" s="3" t="s">
        <v>25</v>
      </c>
    </row>
    <row r="117" spans="1:19">
      <c r="A117" s="7"/>
      <c r="B117" s="21"/>
      <c r="C117" s="110" t="s">
        <v>136</v>
      </c>
      <c r="D117" s="111"/>
      <c r="E117" s="111"/>
      <c r="F117" s="111"/>
      <c r="G117" s="112"/>
      <c r="H117" s="4" t="s">
        <v>25</v>
      </c>
      <c r="I117" s="4" t="s">
        <v>25</v>
      </c>
      <c r="J117" s="3" t="s">
        <v>25</v>
      </c>
      <c r="K117" s="3" t="s">
        <v>25</v>
      </c>
      <c r="L117" s="3" t="s">
        <v>25</v>
      </c>
      <c r="M117" s="3" t="s">
        <v>25</v>
      </c>
      <c r="N117" s="3" t="s">
        <v>25</v>
      </c>
      <c r="O117" s="3" t="s">
        <v>25</v>
      </c>
      <c r="P117" s="3" t="s">
        <v>25</v>
      </c>
    </row>
    <row r="118" spans="1:19" ht="84">
      <c r="A118" s="22"/>
      <c r="B118" s="1" t="s">
        <v>94</v>
      </c>
      <c r="C118" s="4" t="s">
        <v>25</v>
      </c>
      <c r="D118" s="4" t="s">
        <v>25</v>
      </c>
      <c r="E118" s="26">
        <f>(E113+E115)/2</f>
        <v>0.97</v>
      </c>
      <c r="F118" s="3" t="s">
        <v>25</v>
      </c>
      <c r="G118" s="3" t="s">
        <v>25</v>
      </c>
      <c r="H118" s="4" t="s">
        <v>25</v>
      </c>
      <c r="I118" s="4" t="s">
        <v>25</v>
      </c>
      <c r="J118" s="3" t="s">
        <v>25</v>
      </c>
      <c r="K118" s="3" t="s">
        <v>25</v>
      </c>
      <c r="L118" s="3" t="s">
        <v>25</v>
      </c>
      <c r="M118" s="3" t="s">
        <v>25</v>
      </c>
      <c r="N118" s="3" t="s">
        <v>25</v>
      </c>
      <c r="O118" s="3" t="s">
        <v>25</v>
      </c>
      <c r="P118" s="3" t="s">
        <v>25</v>
      </c>
    </row>
    <row r="119" spans="1:19" ht="48">
      <c r="A119" s="22"/>
      <c r="B119" s="1" t="s">
        <v>95</v>
      </c>
      <c r="C119" s="4" t="s">
        <v>25</v>
      </c>
      <c r="D119" s="4" t="s">
        <v>25</v>
      </c>
      <c r="E119" s="3" t="s">
        <v>25</v>
      </c>
      <c r="F119" s="3" t="s">
        <v>25</v>
      </c>
      <c r="G119" s="3" t="s">
        <v>25</v>
      </c>
      <c r="H119" s="32">
        <v>3</v>
      </c>
      <c r="I119" s="32">
        <v>3</v>
      </c>
      <c r="J119" s="33">
        <f>I119/H119</f>
        <v>1</v>
      </c>
      <c r="K119" s="3" t="s">
        <v>25</v>
      </c>
      <c r="L119" s="3" t="s">
        <v>25</v>
      </c>
      <c r="M119" s="3" t="s">
        <v>25</v>
      </c>
      <c r="N119" s="3" t="s">
        <v>25</v>
      </c>
      <c r="O119" s="3" t="s">
        <v>25</v>
      </c>
      <c r="P119" s="3" t="s">
        <v>25</v>
      </c>
      <c r="R119" s="6">
        <v>5</v>
      </c>
      <c r="S119" s="6">
        <v>5</v>
      </c>
    </row>
    <row r="120" spans="1:19" ht="28.5" customHeight="1">
      <c r="A120" s="22"/>
      <c r="B120" s="1" t="s">
        <v>93</v>
      </c>
      <c r="C120" s="4" t="s">
        <v>25</v>
      </c>
      <c r="D120" s="4" t="s">
        <v>25</v>
      </c>
      <c r="E120" s="3" t="s">
        <v>25</v>
      </c>
      <c r="F120" s="26">
        <f>(E109+E118)/2</f>
        <v>0.98071428571428565</v>
      </c>
      <c r="G120" s="3" t="s">
        <v>25</v>
      </c>
      <c r="H120" s="4" t="s">
        <v>25</v>
      </c>
      <c r="I120" s="4" t="s">
        <v>25</v>
      </c>
      <c r="J120" s="3" t="s">
        <v>25</v>
      </c>
      <c r="K120" s="3" t="s">
        <v>25</v>
      </c>
      <c r="L120" s="3" t="s">
        <v>25</v>
      </c>
      <c r="M120" s="3" t="s">
        <v>25</v>
      </c>
      <c r="N120" s="3" t="s">
        <v>25</v>
      </c>
      <c r="O120" s="3" t="s">
        <v>25</v>
      </c>
      <c r="P120" s="3" t="s">
        <v>25</v>
      </c>
    </row>
    <row r="121" spans="1:19">
      <c r="A121" s="104" t="s">
        <v>160</v>
      </c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6"/>
    </row>
    <row r="122" spans="1:19" ht="31.5" customHeight="1">
      <c r="A122" s="7"/>
      <c r="B122" s="101" t="s">
        <v>155</v>
      </c>
      <c r="C122" s="102"/>
      <c r="D122" s="102"/>
      <c r="E122" s="102"/>
      <c r="F122" s="102"/>
      <c r="G122" s="103"/>
      <c r="H122" s="4" t="s">
        <v>25</v>
      </c>
      <c r="I122" s="4" t="s">
        <v>25</v>
      </c>
      <c r="J122" s="3" t="s">
        <v>25</v>
      </c>
      <c r="K122" s="3" t="s">
        <v>25</v>
      </c>
      <c r="L122" s="3" t="s">
        <v>25</v>
      </c>
      <c r="M122" s="3" t="s">
        <v>25</v>
      </c>
      <c r="N122" s="3" t="s">
        <v>25</v>
      </c>
      <c r="O122" s="3" t="s">
        <v>25</v>
      </c>
      <c r="P122" s="3" t="s">
        <v>25</v>
      </c>
    </row>
    <row r="123" spans="1:19">
      <c r="A123" s="7"/>
      <c r="B123" s="21"/>
      <c r="C123" s="110" t="s">
        <v>136</v>
      </c>
      <c r="D123" s="111"/>
      <c r="E123" s="111"/>
      <c r="F123" s="111"/>
      <c r="G123" s="112"/>
      <c r="H123" s="4" t="s">
        <v>25</v>
      </c>
      <c r="I123" s="4" t="s">
        <v>25</v>
      </c>
      <c r="J123" s="3" t="s">
        <v>25</v>
      </c>
      <c r="K123" s="3" t="s">
        <v>25</v>
      </c>
      <c r="L123" s="3" t="s">
        <v>25</v>
      </c>
      <c r="M123" s="3" t="s">
        <v>25</v>
      </c>
      <c r="N123" s="3" t="s">
        <v>25</v>
      </c>
      <c r="O123" s="3" t="s">
        <v>25</v>
      </c>
      <c r="P123" s="3" t="s">
        <v>25</v>
      </c>
    </row>
    <row r="124" spans="1:19" ht="72">
      <c r="A124" s="22"/>
      <c r="B124" s="1" t="s">
        <v>173</v>
      </c>
      <c r="C124" s="4" t="s">
        <v>25</v>
      </c>
      <c r="D124" s="4" t="s">
        <v>25</v>
      </c>
      <c r="E124" s="26">
        <v>0</v>
      </c>
      <c r="F124" s="3" t="s">
        <v>25</v>
      </c>
      <c r="G124" s="3" t="s">
        <v>25</v>
      </c>
      <c r="H124" s="4" t="s">
        <v>25</v>
      </c>
      <c r="I124" s="4" t="s">
        <v>25</v>
      </c>
      <c r="J124" s="3" t="s">
        <v>25</v>
      </c>
      <c r="K124" s="3" t="s">
        <v>25</v>
      </c>
      <c r="L124" s="3" t="s">
        <v>25</v>
      </c>
      <c r="M124" s="3" t="s">
        <v>25</v>
      </c>
      <c r="N124" s="3" t="s">
        <v>25</v>
      </c>
      <c r="O124" s="3" t="s">
        <v>25</v>
      </c>
      <c r="P124" s="3" t="s">
        <v>25</v>
      </c>
    </row>
    <row r="125" spans="1:19" ht="40.5" customHeight="1">
      <c r="A125" s="22"/>
      <c r="B125" s="1" t="s">
        <v>174</v>
      </c>
      <c r="C125" s="4" t="s">
        <v>25</v>
      </c>
      <c r="D125" s="4" t="s">
        <v>25</v>
      </c>
      <c r="E125" s="3" t="s">
        <v>25</v>
      </c>
      <c r="F125" s="3" t="s">
        <v>25</v>
      </c>
      <c r="G125" s="3" t="s">
        <v>25</v>
      </c>
      <c r="H125" s="32">
        <v>1</v>
      </c>
      <c r="I125" s="32">
        <v>1</v>
      </c>
      <c r="J125" s="33">
        <f>I125/H125</f>
        <v>1</v>
      </c>
      <c r="K125" s="3" t="s">
        <v>25</v>
      </c>
      <c r="L125" s="3" t="s">
        <v>25</v>
      </c>
      <c r="M125" s="3" t="s">
        <v>25</v>
      </c>
      <c r="N125" s="3" t="s">
        <v>25</v>
      </c>
      <c r="O125" s="3" t="s">
        <v>25</v>
      </c>
      <c r="P125" s="3" t="s">
        <v>25</v>
      </c>
    </row>
    <row r="126" spans="1:19">
      <c r="A126" s="104" t="s">
        <v>159</v>
      </c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6"/>
    </row>
    <row r="127" spans="1:19" ht="78.75" customHeight="1">
      <c r="A127" s="7"/>
      <c r="B127" s="101" t="s">
        <v>169</v>
      </c>
      <c r="C127" s="102"/>
      <c r="D127" s="102"/>
      <c r="E127" s="102"/>
      <c r="F127" s="102"/>
      <c r="G127" s="103"/>
      <c r="H127" s="4" t="s">
        <v>25</v>
      </c>
      <c r="I127" s="4" t="s">
        <v>25</v>
      </c>
      <c r="J127" s="3" t="s">
        <v>25</v>
      </c>
      <c r="K127" s="3" t="s">
        <v>25</v>
      </c>
      <c r="L127" s="3" t="s">
        <v>25</v>
      </c>
      <c r="M127" s="3" t="s">
        <v>25</v>
      </c>
      <c r="N127" s="3" t="s">
        <v>25</v>
      </c>
      <c r="O127" s="3" t="s">
        <v>25</v>
      </c>
      <c r="P127" s="3" t="s">
        <v>25</v>
      </c>
    </row>
    <row r="128" spans="1:19">
      <c r="A128" s="7"/>
      <c r="B128" s="21"/>
      <c r="C128" s="34">
        <v>296.2</v>
      </c>
      <c r="D128" s="34">
        <v>528.70000000000005</v>
      </c>
      <c r="E128" s="35">
        <v>1</v>
      </c>
      <c r="F128" s="8" t="s">
        <v>25</v>
      </c>
      <c r="G128" s="8" t="s">
        <v>25</v>
      </c>
      <c r="H128" s="4" t="s">
        <v>25</v>
      </c>
      <c r="I128" s="4" t="s">
        <v>25</v>
      </c>
      <c r="J128" s="3" t="s">
        <v>25</v>
      </c>
      <c r="K128" s="3" t="s">
        <v>25</v>
      </c>
      <c r="L128" s="3" t="s">
        <v>25</v>
      </c>
      <c r="M128" s="3" t="s">
        <v>25</v>
      </c>
      <c r="N128" s="3" t="s">
        <v>25</v>
      </c>
      <c r="O128" s="3" t="s">
        <v>25</v>
      </c>
      <c r="P128" s="3" t="s">
        <v>25</v>
      </c>
    </row>
    <row r="129" spans="1:16" ht="35.25" customHeight="1">
      <c r="A129" s="7"/>
      <c r="B129" s="101" t="s">
        <v>128</v>
      </c>
      <c r="C129" s="102"/>
      <c r="D129" s="102"/>
      <c r="E129" s="102"/>
      <c r="F129" s="102"/>
      <c r="G129" s="103"/>
      <c r="H129" s="4" t="s">
        <v>25</v>
      </c>
      <c r="I129" s="4" t="s">
        <v>25</v>
      </c>
      <c r="J129" s="3" t="s">
        <v>25</v>
      </c>
      <c r="K129" s="3" t="s">
        <v>25</v>
      </c>
      <c r="L129" s="3" t="s">
        <v>25</v>
      </c>
      <c r="M129" s="3" t="s">
        <v>25</v>
      </c>
      <c r="N129" s="3" t="s">
        <v>25</v>
      </c>
      <c r="O129" s="3" t="s">
        <v>25</v>
      </c>
      <c r="P129" s="3" t="s">
        <v>25</v>
      </c>
    </row>
    <row r="130" spans="1:16">
      <c r="A130" s="7"/>
      <c r="B130" s="21"/>
      <c r="C130" s="34">
        <v>211.9</v>
      </c>
      <c r="D130" s="34">
        <v>245.25899999999999</v>
      </c>
      <c r="E130" s="35">
        <v>1</v>
      </c>
      <c r="F130" s="8" t="s">
        <v>25</v>
      </c>
      <c r="G130" s="8" t="s">
        <v>25</v>
      </c>
      <c r="H130" s="4" t="s">
        <v>25</v>
      </c>
      <c r="I130" s="4" t="s">
        <v>25</v>
      </c>
      <c r="J130" s="3" t="s">
        <v>25</v>
      </c>
      <c r="K130" s="3" t="s">
        <v>25</v>
      </c>
      <c r="L130" s="3" t="s">
        <v>25</v>
      </c>
      <c r="M130" s="3" t="s">
        <v>25</v>
      </c>
      <c r="N130" s="3" t="s">
        <v>25</v>
      </c>
      <c r="O130" s="3" t="s">
        <v>25</v>
      </c>
      <c r="P130" s="3" t="s">
        <v>25</v>
      </c>
    </row>
    <row r="131" spans="1:16" ht="23.25" customHeight="1">
      <c r="A131" s="7"/>
      <c r="B131" s="101" t="s">
        <v>129</v>
      </c>
      <c r="C131" s="102"/>
      <c r="D131" s="102"/>
      <c r="E131" s="102"/>
      <c r="F131" s="102"/>
      <c r="G131" s="103"/>
      <c r="H131" s="4" t="s">
        <v>25</v>
      </c>
      <c r="I131" s="4" t="s">
        <v>25</v>
      </c>
      <c r="J131" s="3" t="s">
        <v>25</v>
      </c>
      <c r="K131" s="3" t="s">
        <v>25</v>
      </c>
      <c r="L131" s="3" t="s">
        <v>25</v>
      </c>
      <c r="M131" s="3" t="s">
        <v>25</v>
      </c>
      <c r="N131" s="3" t="s">
        <v>25</v>
      </c>
      <c r="O131" s="3" t="s">
        <v>25</v>
      </c>
      <c r="P131" s="3" t="s">
        <v>25</v>
      </c>
    </row>
    <row r="132" spans="1:16">
      <c r="A132" s="7"/>
      <c r="B132" s="21"/>
      <c r="C132" s="34">
        <v>84.3</v>
      </c>
      <c r="D132" s="34">
        <v>283.38900000000001</v>
      </c>
      <c r="E132" s="35">
        <v>1</v>
      </c>
      <c r="F132" s="8" t="s">
        <v>25</v>
      </c>
      <c r="G132" s="8" t="s">
        <v>25</v>
      </c>
      <c r="H132" s="4" t="s">
        <v>25</v>
      </c>
      <c r="I132" s="4" t="s">
        <v>25</v>
      </c>
      <c r="J132" s="3" t="s">
        <v>25</v>
      </c>
      <c r="K132" s="3" t="s">
        <v>25</v>
      </c>
      <c r="L132" s="3" t="s">
        <v>25</v>
      </c>
      <c r="M132" s="3" t="s">
        <v>25</v>
      </c>
      <c r="N132" s="3" t="s">
        <v>25</v>
      </c>
      <c r="O132" s="3" t="s">
        <v>25</v>
      </c>
      <c r="P132" s="3" t="s">
        <v>25</v>
      </c>
    </row>
    <row r="133" spans="1:16" ht="19.5" customHeight="1">
      <c r="A133" s="7"/>
      <c r="B133" s="101" t="s">
        <v>129</v>
      </c>
      <c r="C133" s="102"/>
      <c r="D133" s="102"/>
      <c r="E133" s="102"/>
      <c r="F133" s="102"/>
      <c r="G133" s="103"/>
      <c r="H133" s="4" t="s">
        <v>25</v>
      </c>
      <c r="I133" s="4" t="s">
        <v>25</v>
      </c>
      <c r="J133" s="3" t="s">
        <v>25</v>
      </c>
      <c r="K133" s="3" t="s">
        <v>25</v>
      </c>
      <c r="L133" s="3" t="s">
        <v>25</v>
      </c>
      <c r="M133" s="3" t="s">
        <v>25</v>
      </c>
      <c r="N133" s="3" t="s">
        <v>25</v>
      </c>
      <c r="O133" s="3" t="s">
        <v>25</v>
      </c>
      <c r="P133" s="3" t="s">
        <v>25</v>
      </c>
    </row>
    <row r="134" spans="1:16">
      <c r="A134" s="7"/>
      <c r="B134" s="101" t="s">
        <v>154</v>
      </c>
      <c r="C134" s="102"/>
      <c r="D134" s="102"/>
      <c r="E134" s="102"/>
      <c r="F134" s="102"/>
      <c r="G134" s="103"/>
      <c r="H134" s="4" t="s">
        <v>25</v>
      </c>
      <c r="I134" s="4" t="s">
        <v>25</v>
      </c>
      <c r="J134" s="3" t="s">
        <v>25</v>
      </c>
      <c r="K134" s="3" t="s">
        <v>25</v>
      </c>
      <c r="L134" s="3" t="s">
        <v>25</v>
      </c>
      <c r="M134" s="3" t="s">
        <v>25</v>
      </c>
      <c r="N134" s="3" t="s">
        <v>25</v>
      </c>
      <c r="O134" s="3" t="s">
        <v>25</v>
      </c>
      <c r="P134" s="3" t="s">
        <v>25</v>
      </c>
    </row>
    <row r="135" spans="1:16">
      <c r="A135" s="7"/>
      <c r="B135" s="21"/>
      <c r="C135" s="110" t="s">
        <v>136</v>
      </c>
      <c r="D135" s="111"/>
      <c r="E135" s="111"/>
      <c r="F135" s="111"/>
      <c r="G135" s="112"/>
      <c r="H135" s="4" t="s">
        <v>25</v>
      </c>
      <c r="I135" s="4" t="s">
        <v>25</v>
      </c>
      <c r="J135" s="3" t="s">
        <v>25</v>
      </c>
      <c r="K135" s="3" t="s">
        <v>25</v>
      </c>
      <c r="L135" s="3" t="s">
        <v>25</v>
      </c>
      <c r="M135" s="3" t="s">
        <v>25</v>
      </c>
      <c r="N135" s="3" t="s">
        <v>25</v>
      </c>
      <c r="O135" s="3" t="s">
        <v>25</v>
      </c>
      <c r="P135" s="3" t="s">
        <v>25</v>
      </c>
    </row>
    <row r="136" spans="1:16" ht="72">
      <c r="A136" s="22"/>
      <c r="B136" s="1" t="s">
        <v>175</v>
      </c>
      <c r="C136" s="4" t="s">
        <v>25</v>
      </c>
      <c r="D136" s="4" t="s">
        <v>25</v>
      </c>
      <c r="E136" s="26">
        <f>(E128+E130)/2</f>
        <v>1</v>
      </c>
      <c r="F136" s="3" t="s">
        <v>25</v>
      </c>
      <c r="G136" s="3" t="s">
        <v>25</v>
      </c>
      <c r="H136" s="4" t="s">
        <v>25</v>
      </c>
      <c r="I136" s="4" t="s">
        <v>25</v>
      </c>
      <c r="J136" s="3" t="s">
        <v>25</v>
      </c>
      <c r="K136" s="3" t="s">
        <v>25</v>
      </c>
      <c r="L136" s="3" t="s">
        <v>25</v>
      </c>
      <c r="M136" s="3" t="s">
        <v>25</v>
      </c>
      <c r="N136" s="3" t="s">
        <v>25</v>
      </c>
      <c r="O136" s="3" t="s">
        <v>25</v>
      </c>
      <c r="P136" s="3" t="s">
        <v>25</v>
      </c>
    </row>
    <row r="137" spans="1:16" ht="36">
      <c r="A137" s="22"/>
      <c r="B137" s="1" t="s">
        <v>176</v>
      </c>
      <c r="C137" s="4" t="s">
        <v>25</v>
      </c>
      <c r="D137" s="4" t="s">
        <v>25</v>
      </c>
      <c r="E137" s="3" t="s">
        <v>25</v>
      </c>
      <c r="F137" s="3" t="s">
        <v>25</v>
      </c>
      <c r="G137" s="3" t="s">
        <v>25</v>
      </c>
      <c r="H137" s="32">
        <v>2</v>
      </c>
      <c r="I137" s="32">
        <v>2</v>
      </c>
      <c r="J137" s="33">
        <f>I137/H137</f>
        <v>1</v>
      </c>
      <c r="K137" s="3" t="s">
        <v>25</v>
      </c>
      <c r="L137" s="3" t="s">
        <v>25</v>
      </c>
      <c r="M137" s="3" t="s">
        <v>25</v>
      </c>
      <c r="N137" s="3" t="s">
        <v>25</v>
      </c>
      <c r="O137" s="3" t="s">
        <v>25</v>
      </c>
      <c r="P137" s="3" t="s">
        <v>25</v>
      </c>
    </row>
    <row r="138" spans="1:16">
      <c r="A138" s="104" t="s">
        <v>158</v>
      </c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6"/>
    </row>
    <row r="139" spans="1:16" ht="50.25" customHeight="1">
      <c r="A139" s="7"/>
      <c r="B139" s="101" t="s">
        <v>157</v>
      </c>
      <c r="C139" s="102"/>
      <c r="D139" s="102"/>
      <c r="E139" s="102"/>
      <c r="F139" s="102"/>
      <c r="G139" s="103"/>
      <c r="H139" s="4" t="s">
        <v>25</v>
      </c>
      <c r="I139" s="4" t="s">
        <v>25</v>
      </c>
      <c r="J139" s="3" t="s">
        <v>25</v>
      </c>
      <c r="K139" s="3" t="s">
        <v>25</v>
      </c>
      <c r="L139" s="3" t="s">
        <v>25</v>
      </c>
      <c r="M139" s="3" t="s">
        <v>25</v>
      </c>
      <c r="N139" s="3" t="s">
        <v>25</v>
      </c>
      <c r="O139" s="3" t="s">
        <v>25</v>
      </c>
      <c r="P139" s="3" t="s">
        <v>25</v>
      </c>
    </row>
    <row r="140" spans="1:16">
      <c r="A140" s="7"/>
      <c r="B140" s="21"/>
      <c r="C140" s="34">
        <v>0.4</v>
      </c>
      <c r="D140" s="34">
        <v>0.495</v>
      </c>
      <c r="E140" s="35">
        <v>1</v>
      </c>
      <c r="F140" s="8" t="s">
        <v>25</v>
      </c>
      <c r="G140" s="8" t="s">
        <v>25</v>
      </c>
      <c r="H140" s="4" t="s">
        <v>25</v>
      </c>
      <c r="I140" s="4" t="s">
        <v>25</v>
      </c>
      <c r="J140" s="3" t="s">
        <v>25</v>
      </c>
      <c r="K140" s="3" t="s">
        <v>25</v>
      </c>
      <c r="L140" s="3" t="s">
        <v>25</v>
      </c>
      <c r="M140" s="3" t="s">
        <v>25</v>
      </c>
      <c r="N140" s="3" t="s">
        <v>25</v>
      </c>
      <c r="O140" s="3" t="s">
        <v>25</v>
      </c>
      <c r="P140" s="3" t="s">
        <v>25</v>
      </c>
    </row>
    <row r="141" spans="1:16" ht="54" customHeight="1">
      <c r="A141" s="7"/>
      <c r="B141" s="101" t="s">
        <v>156</v>
      </c>
      <c r="C141" s="102"/>
      <c r="D141" s="102"/>
      <c r="E141" s="102"/>
      <c r="F141" s="102"/>
      <c r="G141" s="103"/>
      <c r="H141" s="4" t="s">
        <v>25</v>
      </c>
      <c r="I141" s="4" t="s">
        <v>25</v>
      </c>
      <c r="J141" s="3" t="s">
        <v>25</v>
      </c>
      <c r="K141" s="3" t="s">
        <v>25</v>
      </c>
      <c r="L141" s="3" t="s">
        <v>25</v>
      </c>
      <c r="M141" s="3" t="s">
        <v>25</v>
      </c>
      <c r="N141" s="3" t="s">
        <v>25</v>
      </c>
      <c r="O141" s="3" t="s">
        <v>25</v>
      </c>
      <c r="P141" s="3" t="s">
        <v>25</v>
      </c>
    </row>
    <row r="142" spans="1:16">
      <c r="A142" s="7"/>
      <c r="B142" s="21"/>
      <c r="C142" s="34">
        <v>3.1</v>
      </c>
      <c r="D142" s="34">
        <v>3.2040000000000002</v>
      </c>
      <c r="E142" s="35">
        <v>1</v>
      </c>
      <c r="F142" s="8" t="s">
        <v>25</v>
      </c>
      <c r="G142" s="8" t="s">
        <v>25</v>
      </c>
      <c r="H142" s="4" t="s">
        <v>25</v>
      </c>
      <c r="I142" s="4" t="s">
        <v>25</v>
      </c>
      <c r="J142" s="3" t="s">
        <v>25</v>
      </c>
      <c r="K142" s="3" t="s">
        <v>25</v>
      </c>
      <c r="L142" s="3" t="s">
        <v>25</v>
      </c>
      <c r="M142" s="3" t="s">
        <v>25</v>
      </c>
      <c r="N142" s="3" t="s">
        <v>25</v>
      </c>
      <c r="O142" s="3" t="s">
        <v>25</v>
      </c>
      <c r="P142" s="3" t="s">
        <v>25</v>
      </c>
    </row>
    <row r="143" spans="1:16" ht="58.5" customHeight="1">
      <c r="A143" s="7"/>
      <c r="B143" s="101" t="s">
        <v>168</v>
      </c>
      <c r="C143" s="102"/>
      <c r="D143" s="102"/>
      <c r="E143" s="102"/>
      <c r="F143" s="102"/>
      <c r="G143" s="103"/>
      <c r="H143" s="4" t="s">
        <v>25</v>
      </c>
      <c r="I143" s="4" t="s">
        <v>25</v>
      </c>
      <c r="J143" s="3" t="s">
        <v>25</v>
      </c>
      <c r="K143" s="3" t="s">
        <v>25</v>
      </c>
      <c r="L143" s="3" t="s">
        <v>25</v>
      </c>
      <c r="M143" s="3" t="s">
        <v>25</v>
      </c>
      <c r="N143" s="3" t="s">
        <v>25</v>
      </c>
      <c r="O143" s="3" t="s">
        <v>25</v>
      </c>
      <c r="P143" s="3" t="s">
        <v>25</v>
      </c>
    </row>
    <row r="144" spans="1:16">
      <c r="A144" s="7"/>
      <c r="B144" s="21"/>
      <c r="C144" s="110" t="s">
        <v>136</v>
      </c>
      <c r="D144" s="111"/>
      <c r="E144" s="111"/>
      <c r="F144" s="111"/>
      <c r="G144" s="112"/>
      <c r="H144" s="4" t="s">
        <v>25</v>
      </c>
      <c r="I144" s="4" t="s">
        <v>25</v>
      </c>
      <c r="J144" s="3" t="s">
        <v>25</v>
      </c>
      <c r="K144" s="3" t="s">
        <v>25</v>
      </c>
      <c r="L144" s="3" t="s">
        <v>25</v>
      </c>
      <c r="M144" s="3" t="s">
        <v>25</v>
      </c>
      <c r="N144" s="3" t="s">
        <v>25</v>
      </c>
      <c r="O144" s="3" t="s">
        <v>25</v>
      </c>
      <c r="P144" s="3" t="s">
        <v>25</v>
      </c>
    </row>
    <row r="145" spans="1:16">
      <c r="A145" s="7"/>
      <c r="B145" s="101" t="s">
        <v>130</v>
      </c>
      <c r="C145" s="102"/>
      <c r="D145" s="102"/>
      <c r="E145" s="102"/>
      <c r="F145" s="102"/>
      <c r="G145" s="103"/>
      <c r="H145" s="4" t="s">
        <v>25</v>
      </c>
      <c r="I145" s="4" t="s">
        <v>25</v>
      </c>
      <c r="J145" s="3" t="s">
        <v>25</v>
      </c>
      <c r="K145" s="3" t="s">
        <v>25</v>
      </c>
      <c r="L145" s="3" t="s">
        <v>25</v>
      </c>
      <c r="M145" s="3" t="s">
        <v>25</v>
      </c>
      <c r="N145" s="3" t="s">
        <v>25</v>
      </c>
      <c r="O145" s="3" t="s">
        <v>25</v>
      </c>
      <c r="P145" s="3" t="s">
        <v>25</v>
      </c>
    </row>
    <row r="146" spans="1:16">
      <c r="A146" s="7"/>
      <c r="B146" s="21"/>
      <c r="C146" s="8" t="s">
        <v>25</v>
      </c>
      <c r="D146" s="8" t="s">
        <v>25</v>
      </c>
      <c r="E146" s="8" t="s">
        <v>25</v>
      </c>
      <c r="F146" s="8" t="s">
        <v>25</v>
      </c>
      <c r="G146" s="8" t="s">
        <v>25</v>
      </c>
      <c r="H146" s="4" t="s">
        <v>25</v>
      </c>
      <c r="I146" s="4" t="s">
        <v>25</v>
      </c>
      <c r="J146" s="3" t="s">
        <v>25</v>
      </c>
      <c r="K146" s="3" t="s">
        <v>25</v>
      </c>
      <c r="L146" s="3" t="s">
        <v>25</v>
      </c>
      <c r="M146" s="3" t="s">
        <v>25</v>
      </c>
      <c r="N146" s="3" t="s">
        <v>25</v>
      </c>
      <c r="O146" s="3" t="s">
        <v>25</v>
      </c>
      <c r="P146" s="3" t="s">
        <v>25</v>
      </c>
    </row>
    <row r="147" spans="1:16">
      <c r="A147" s="7"/>
      <c r="B147" s="101" t="s">
        <v>131</v>
      </c>
      <c r="C147" s="102"/>
      <c r="D147" s="102"/>
      <c r="E147" s="102"/>
      <c r="F147" s="102"/>
      <c r="G147" s="103"/>
      <c r="H147" s="4" t="s">
        <v>25</v>
      </c>
      <c r="I147" s="4" t="s">
        <v>25</v>
      </c>
      <c r="J147" s="3" t="s">
        <v>25</v>
      </c>
      <c r="K147" s="3" t="s">
        <v>25</v>
      </c>
      <c r="L147" s="3" t="s">
        <v>25</v>
      </c>
      <c r="M147" s="3" t="s">
        <v>25</v>
      </c>
      <c r="N147" s="3" t="s">
        <v>25</v>
      </c>
      <c r="O147" s="3" t="s">
        <v>25</v>
      </c>
      <c r="P147" s="3" t="s">
        <v>25</v>
      </c>
    </row>
    <row r="148" spans="1:16">
      <c r="A148" s="7"/>
      <c r="B148" s="21"/>
      <c r="C148" s="8" t="s">
        <v>25</v>
      </c>
      <c r="D148" s="8" t="s">
        <v>25</v>
      </c>
      <c r="E148" s="8" t="s">
        <v>25</v>
      </c>
      <c r="F148" s="8" t="s">
        <v>25</v>
      </c>
      <c r="G148" s="8" t="s">
        <v>25</v>
      </c>
      <c r="H148" s="4" t="s">
        <v>25</v>
      </c>
      <c r="I148" s="4" t="s">
        <v>25</v>
      </c>
      <c r="J148" s="3" t="s">
        <v>25</v>
      </c>
      <c r="K148" s="3" t="s">
        <v>25</v>
      </c>
      <c r="L148" s="3" t="s">
        <v>25</v>
      </c>
      <c r="M148" s="3" t="s">
        <v>25</v>
      </c>
      <c r="N148" s="3" t="s">
        <v>25</v>
      </c>
      <c r="O148" s="3" t="s">
        <v>25</v>
      </c>
      <c r="P148" s="3" t="s">
        <v>25</v>
      </c>
    </row>
    <row r="149" spans="1:16" ht="31.5" customHeight="1">
      <c r="A149" s="7"/>
      <c r="B149" s="101" t="s">
        <v>155</v>
      </c>
      <c r="C149" s="102"/>
      <c r="D149" s="102"/>
      <c r="E149" s="102"/>
      <c r="F149" s="102"/>
      <c r="G149" s="103"/>
      <c r="H149" s="4" t="s">
        <v>25</v>
      </c>
      <c r="I149" s="4" t="s">
        <v>25</v>
      </c>
      <c r="J149" s="3" t="s">
        <v>25</v>
      </c>
      <c r="K149" s="3" t="s">
        <v>25</v>
      </c>
      <c r="L149" s="3" t="s">
        <v>25</v>
      </c>
      <c r="M149" s="3" t="s">
        <v>25</v>
      </c>
      <c r="N149" s="3" t="s">
        <v>25</v>
      </c>
      <c r="O149" s="3" t="s">
        <v>25</v>
      </c>
      <c r="P149" s="3" t="s">
        <v>25</v>
      </c>
    </row>
    <row r="150" spans="1:16">
      <c r="A150" s="7"/>
      <c r="B150" s="21"/>
      <c r="C150" s="110" t="s">
        <v>136</v>
      </c>
      <c r="D150" s="111"/>
      <c r="E150" s="111"/>
      <c r="F150" s="111"/>
      <c r="G150" s="112"/>
      <c r="H150" s="4" t="s">
        <v>25</v>
      </c>
      <c r="I150" s="4" t="s">
        <v>25</v>
      </c>
      <c r="J150" s="3" t="s">
        <v>25</v>
      </c>
      <c r="K150" s="3" t="s">
        <v>25</v>
      </c>
      <c r="L150" s="3" t="s">
        <v>25</v>
      </c>
      <c r="M150" s="3" t="s">
        <v>25</v>
      </c>
      <c r="N150" s="3" t="s">
        <v>25</v>
      </c>
      <c r="O150" s="3" t="s">
        <v>25</v>
      </c>
      <c r="P150" s="3" t="s">
        <v>25</v>
      </c>
    </row>
    <row r="151" spans="1:16" ht="75" customHeight="1">
      <c r="A151" s="7"/>
      <c r="B151" s="101" t="s">
        <v>169</v>
      </c>
      <c r="C151" s="102"/>
      <c r="D151" s="102"/>
      <c r="E151" s="102"/>
      <c r="F151" s="102"/>
      <c r="G151" s="103"/>
      <c r="H151" s="4" t="s">
        <v>25</v>
      </c>
      <c r="I151" s="4" t="s">
        <v>25</v>
      </c>
      <c r="J151" s="3" t="s">
        <v>25</v>
      </c>
      <c r="K151" s="3" t="s">
        <v>25</v>
      </c>
      <c r="L151" s="3" t="s">
        <v>25</v>
      </c>
      <c r="M151" s="3" t="s">
        <v>25</v>
      </c>
      <c r="N151" s="3" t="s">
        <v>25</v>
      </c>
      <c r="O151" s="3" t="s">
        <v>25</v>
      </c>
      <c r="P151" s="3" t="s">
        <v>25</v>
      </c>
    </row>
    <row r="152" spans="1:16">
      <c r="A152" s="7"/>
      <c r="B152" s="21"/>
      <c r="C152" s="34">
        <v>296.2</v>
      </c>
      <c r="D152" s="34">
        <v>528.70000000000005</v>
      </c>
      <c r="E152" s="35">
        <v>1</v>
      </c>
      <c r="F152" s="8" t="s">
        <v>25</v>
      </c>
      <c r="G152" s="8" t="s">
        <v>25</v>
      </c>
      <c r="H152" s="4" t="s">
        <v>25</v>
      </c>
      <c r="I152" s="4" t="s">
        <v>25</v>
      </c>
      <c r="J152" s="3" t="s">
        <v>25</v>
      </c>
      <c r="K152" s="3" t="s">
        <v>25</v>
      </c>
      <c r="L152" s="3" t="s">
        <v>25</v>
      </c>
      <c r="M152" s="3" t="s">
        <v>25</v>
      </c>
      <c r="N152" s="3" t="s">
        <v>25</v>
      </c>
      <c r="O152" s="3" t="s">
        <v>25</v>
      </c>
      <c r="P152" s="3" t="s">
        <v>25</v>
      </c>
    </row>
    <row r="153" spans="1:16" ht="15" customHeight="1">
      <c r="A153" s="7"/>
      <c r="B153" s="101" t="s">
        <v>128</v>
      </c>
      <c r="C153" s="102"/>
      <c r="D153" s="102"/>
      <c r="E153" s="102"/>
      <c r="F153" s="102"/>
      <c r="G153" s="103"/>
      <c r="H153" s="4" t="s">
        <v>25</v>
      </c>
      <c r="I153" s="4" t="s">
        <v>25</v>
      </c>
      <c r="J153" s="3" t="s">
        <v>25</v>
      </c>
      <c r="K153" s="3" t="s">
        <v>25</v>
      </c>
      <c r="L153" s="3" t="s">
        <v>25</v>
      </c>
      <c r="M153" s="3" t="s">
        <v>25</v>
      </c>
      <c r="N153" s="3" t="s">
        <v>25</v>
      </c>
      <c r="O153" s="3" t="s">
        <v>25</v>
      </c>
      <c r="P153" s="3" t="s">
        <v>25</v>
      </c>
    </row>
    <row r="154" spans="1:16">
      <c r="A154" s="7"/>
      <c r="B154" s="21"/>
      <c r="C154" s="34">
        <v>211.9</v>
      </c>
      <c r="D154" s="34">
        <v>245.25899999999999</v>
      </c>
      <c r="E154" s="35">
        <v>1</v>
      </c>
      <c r="F154" s="8" t="s">
        <v>25</v>
      </c>
      <c r="G154" s="8" t="s">
        <v>25</v>
      </c>
      <c r="H154" s="4" t="s">
        <v>25</v>
      </c>
      <c r="I154" s="4" t="s">
        <v>25</v>
      </c>
      <c r="J154" s="3" t="s">
        <v>25</v>
      </c>
      <c r="K154" s="3" t="s">
        <v>25</v>
      </c>
      <c r="L154" s="3" t="s">
        <v>25</v>
      </c>
      <c r="M154" s="3" t="s">
        <v>25</v>
      </c>
      <c r="N154" s="3" t="s">
        <v>25</v>
      </c>
      <c r="O154" s="3" t="s">
        <v>25</v>
      </c>
      <c r="P154" s="3" t="s">
        <v>25</v>
      </c>
    </row>
    <row r="155" spans="1:16" ht="15" customHeight="1">
      <c r="A155" s="7"/>
      <c r="B155" s="101" t="s">
        <v>129</v>
      </c>
      <c r="C155" s="102"/>
      <c r="D155" s="102"/>
      <c r="E155" s="102"/>
      <c r="F155" s="102"/>
      <c r="G155" s="103"/>
      <c r="H155" s="4" t="s">
        <v>25</v>
      </c>
      <c r="I155" s="4" t="s">
        <v>25</v>
      </c>
      <c r="J155" s="3" t="s">
        <v>25</v>
      </c>
      <c r="K155" s="3" t="s">
        <v>25</v>
      </c>
      <c r="L155" s="3" t="s">
        <v>25</v>
      </c>
      <c r="M155" s="3" t="s">
        <v>25</v>
      </c>
      <c r="N155" s="3" t="s">
        <v>25</v>
      </c>
      <c r="O155" s="3" t="s">
        <v>25</v>
      </c>
      <c r="P155" s="3" t="s">
        <v>25</v>
      </c>
    </row>
    <row r="156" spans="1:16" ht="17.25" customHeight="1">
      <c r="A156" s="7"/>
      <c r="B156" s="21"/>
      <c r="C156" s="34">
        <v>84.3</v>
      </c>
      <c r="D156" s="34">
        <v>283.38900000000001</v>
      </c>
      <c r="E156" s="35">
        <v>1</v>
      </c>
      <c r="F156" s="8" t="s">
        <v>25</v>
      </c>
      <c r="G156" s="8" t="s">
        <v>25</v>
      </c>
      <c r="H156" s="4" t="s">
        <v>25</v>
      </c>
      <c r="I156" s="4" t="s">
        <v>25</v>
      </c>
      <c r="J156" s="3" t="s">
        <v>25</v>
      </c>
      <c r="K156" s="3" t="s">
        <v>25</v>
      </c>
      <c r="L156" s="3" t="s">
        <v>25</v>
      </c>
      <c r="M156" s="3" t="s">
        <v>25</v>
      </c>
      <c r="N156" s="3" t="s">
        <v>25</v>
      </c>
      <c r="O156" s="3" t="s">
        <v>25</v>
      </c>
      <c r="P156" s="3" t="s">
        <v>25</v>
      </c>
    </row>
    <row r="157" spans="1:16">
      <c r="A157" s="7"/>
      <c r="B157" s="101" t="s">
        <v>154</v>
      </c>
      <c r="C157" s="102"/>
      <c r="D157" s="102"/>
      <c r="E157" s="102"/>
      <c r="F157" s="102"/>
      <c r="G157" s="103"/>
      <c r="H157" s="4" t="s">
        <v>25</v>
      </c>
      <c r="I157" s="4" t="s">
        <v>25</v>
      </c>
      <c r="J157" s="3" t="s">
        <v>25</v>
      </c>
      <c r="K157" s="3" t="s">
        <v>25</v>
      </c>
      <c r="L157" s="3" t="s">
        <v>25</v>
      </c>
      <c r="M157" s="3" t="s">
        <v>25</v>
      </c>
      <c r="N157" s="3" t="s">
        <v>25</v>
      </c>
      <c r="O157" s="3" t="s">
        <v>25</v>
      </c>
      <c r="P157" s="3" t="s">
        <v>25</v>
      </c>
    </row>
    <row r="158" spans="1:16">
      <c r="A158" s="7"/>
      <c r="B158" s="21"/>
      <c r="C158" s="110" t="s">
        <v>136</v>
      </c>
      <c r="D158" s="111"/>
      <c r="E158" s="111"/>
      <c r="F158" s="111"/>
      <c r="G158" s="112"/>
      <c r="H158" s="4" t="s">
        <v>25</v>
      </c>
      <c r="I158" s="4" t="s">
        <v>25</v>
      </c>
      <c r="J158" s="3" t="s">
        <v>25</v>
      </c>
      <c r="K158" s="3" t="s">
        <v>25</v>
      </c>
      <c r="L158" s="3" t="s">
        <v>25</v>
      </c>
      <c r="M158" s="3" t="s">
        <v>25</v>
      </c>
      <c r="N158" s="3" t="s">
        <v>25</v>
      </c>
      <c r="O158" s="3" t="s">
        <v>25</v>
      </c>
      <c r="P158" s="3" t="s">
        <v>25</v>
      </c>
    </row>
    <row r="159" spans="1:16" ht="48.75" customHeight="1">
      <c r="A159" s="7"/>
      <c r="B159" s="101" t="s">
        <v>138</v>
      </c>
      <c r="C159" s="102"/>
      <c r="D159" s="102"/>
      <c r="E159" s="102"/>
      <c r="F159" s="102"/>
      <c r="G159" s="103"/>
      <c r="H159" s="4" t="s">
        <v>25</v>
      </c>
      <c r="I159" s="4" t="s">
        <v>25</v>
      </c>
      <c r="J159" s="3" t="s">
        <v>25</v>
      </c>
      <c r="K159" s="3" t="s">
        <v>25</v>
      </c>
      <c r="L159" s="3" t="s">
        <v>25</v>
      </c>
      <c r="M159" s="3" t="s">
        <v>25</v>
      </c>
      <c r="N159" s="3" t="s">
        <v>25</v>
      </c>
      <c r="O159" s="3" t="s">
        <v>25</v>
      </c>
      <c r="P159" s="3" t="s">
        <v>25</v>
      </c>
    </row>
    <row r="160" spans="1:16">
      <c r="A160" s="7"/>
      <c r="B160" s="21"/>
      <c r="C160" s="34">
        <v>44.78</v>
      </c>
      <c r="D160" s="34">
        <v>44.78</v>
      </c>
      <c r="E160" s="35">
        <f>D160/C160</f>
        <v>1</v>
      </c>
      <c r="F160" s="8" t="s">
        <v>25</v>
      </c>
      <c r="G160" s="8" t="s">
        <v>25</v>
      </c>
      <c r="H160" s="4" t="s">
        <v>25</v>
      </c>
      <c r="I160" s="4" t="s">
        <v>25</v>
      </c>
      <c r="J160" s="3" t="s">
        <v>25</v>
      </c>
      <c r="K160" s="3" t="s">
        <v>25</v>
      </c>
      <c r="L160" s="3" t="s">
        <v>25</v>
      </c>
      <c r="M160" s="3" t="s">
        <v>25</v>
      </c>
      <c r="N160" s="3" t="s">
        <v>25</v>
      </c>
      <c r="O160" s="3" t="s">
        <v>25</v>
      </c>
      <c r="P160" s="3" t="s">
        <v>25</v>
      </c>
    </row>
    <row r="161" spans="1:16" ht="72">
      <c r="A161" s="22"/>
      <c r="B161" s="1" t="s">
        <v>177</v>
      </c>
      <c r="C161" s="4" t="s">
        <v>25</v>
      </c>
      <c r="D161" s="4" t="s">
        <v>25</v>
      </c>
      <c r="E161" s="26">
        <f>(E140+E142+E152+E160)/4</f>
        <v>1</v>
      </c>
      <c r="F161" s="3" t="s">
        <v>25</v>
      </c>
      <c r="G161" s="3" t="s">
        <v>25</v>
      </c>
      <c r="H161" s="4" t="s">
        <v>25</v>
      </c>
      <c r="I161" s="4" t="s">
        <v>25</v>
      </c>
      <c r="J161" s="3" t="s">
        <v>25</v>
      </c>
      <c r="K161" s="3" t="s">
        <v>25</v>
      </c>
      <c r="L161" s="3" t="s">
        <v>25</v>
      </c>
      <c r="M161" s="3" t="s">
        <v>25</v>
      </c>
      <c r="N161" s="3" t="s">
        <v>25</v>
      </c>
      <c r="O161" s="3" t="s">
        <v>25</v>
      </c>
      <c r="P161" s="3" t="s">
        <v>25</v>
      </c>
    </row>
    <row r="162" spans="1:16" ht="36">
      <c r="A162" s="22"/>
      <c r="B162" s="1" t="s">
        <v>178</v>
      </c>
      <c r="C162" s="4" t="s">
        <v>25</v>
      </c>
      <c r="D162" s="4" t="s">
        <v>25</v>
      </c>
      <c r="E162" s="3" t="s">
        <v>25</v>
      </c>
      <c r="F162" s="3" t="s">
        <v>25</v>
      </c>
      <c r="G162" s="3" t="s">
        <v>25</v>
      </c>
      <c r="H162" s="32">
        <v>5</v>
      </c>
      <c r="I162" s="32">
        <v>5</v>
      </c>
      <c r="J162" s="33">
        <f>I162/H162</f>
        <v>1</v>
      </c>
      <c r="K162" s="3" t="s">
        <v>25</v>
      </c>
      <c r="L162" s="3" t="s">
        <v>25</v>
      </c>
      <c r="M162" s="3" t="s">
        <v>25</v>
      </c>
      <c r="N162" s="3" t="s">
        <v>25</v>
      </c>
      <c r="O162" s="3" t="s">
        <v>25</v>
      </c>
      <c r="P162" s="3" t="s">
        <v>25</v>
      </c>
    </row>
    <row r="163" spans="1:16">
      <c r="A163" s="104" t="s">
        <v>153</v>
      </c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6"/>
    </row>
    <row r="164" spans="1:16" ht="36.75" customHeight="1">
      <c r="A164" s="7"/>
      <c r="B164" s="101" t="s">
        <v>152</v>
      </c>
      <c r="C164" s="102"/>
      <c r="D164" s="102"/>
      <c r="E164" s="102"/>
      <c r="F164" s="102"/>
      <c r="G164" s="103"/>
      <c r="H164" s="4" t="s">
        <v>25</v>
      </c>
      <c r="I164" s="4" t="s">
        <v>25</v>
      </c>
      <c r="J164" s="3" t="s">
        <v>25</v>
      </c>
      <c r="K164" s="3" t="s">
        <v>25</v>
      </c>
      <c r="L164" s="3" t="s">
        <v>25</v>
      </c>
      <c r="M164" s="3" t="s">
        <v>25</v>
      </c>
      <c r="N164" s="3" t="s">
        <v>25</v>
      </c>
      <c r="O164" s="3" t="s">
        <v>25</v>
      </c>
      <c r="P164" s="3" t="s">
        <v>25</v>
      </c>
    </row>
    <row r="165" spans="1:16">
      <c r="A165" s="7"/>
      <c r="B165" s="21"/>
      <c r="C165" s="36">
        <v>205</v>
      </c>
      <c r="D165" s="36">
        <v>205</v>
      </c>
      <c r="E165" s="35">
        <f>D165/C165</f>
        <v>1</v>
      </c>
      <c r="F165" s="8" t="s">
        <v>25</v>
      </c>
      <c r="G165" s="8" t="s">
        <v>25</v>
      </c>
      <c r="H165" s="4" t="s">
        <v>25</v>
      </c>
      <c r="I165" s="4" t="s">
        <v>25</v>
      </c>
      <c r="J165" s="3" t="s">
        <v>25</v>
      </c>
      <c r="K165" s="3" t="s">
        <v>25</v>
      </c>
      <c r="L165" s="3" t="s">
        <v>25</v>
      </c>
      <c r="M165" s="3" t="s">
        <v>25</v>
      </c>
      <c r="N165" s="3" t="s">
        <v>25</v>
      </c>
      <c r="O165" s="3" t="s">
        <v>25</v>
      </c>
      <c r="P165" s="3" t="s">
        <v>25</v>
      </c>
    </row>
    <row r="166" spans="1:16" ht="27.75" customHeight="1">
      <c r="A166" s="7"/>
      <c r="B166" s="101" t="s">
        <v>151</v>
      </c>
      <c r="C166" s="102"/>
      <c r="D166" s="102"/>
      <c r="E166" s="102"/>
      <c r="F166" s="102"/>
      <c r="G166" s="103"/>
      <c r="H166" s="4" t="s">
        <v>25</v>
      </c>
      <c r="I166" s="4" t="s">
        <v>25</v>
      </c>
      <c r="J166" s="3" t="s">
        <v>25</v>
      </c>
      <c r="K166" s="3" t="s">
        <v>25</v>
      </c>
      <c r="L166" s="3" t="s">
        <v>25</v>
      </c>
      <c r="M166" s="3" t="s">
        <v>25</v>
      </c>
      <c r="N166" s="3" t="s">
        <v>25</v>
      </c>
      <c r="O166" s="3" t="s">
        <v>25</v>
      </c>
      <c r="P166" s="3" t="s">
        <v>25</v>
      </c>
    </row>
    <row r="167" spans="1:16">
      <c r="A167" s="7"/>
      <c r="B167" s="21"/>
      <c r="C167" s="36">
        <v>1</v>
      </c>
      <c r="D167" s="36">
        <v>1</v>
      </c>
      <c r="E167" s="35">
        <f>D167/C167</f>
        <v>1</v>
      </c>
      <c r="F167" s="8" t="s">
        <v>25</v>
      </c>
      <c r="G167" s="8" t="s">
        <v>25</v>
      </c>
      <c r="H167" s="4" t="s">
        <v>25</v>
      </c>
      <c r="I167" s="4" t="s">
        <v>25</v>
      </c>
      <c r="J167" s="3" t="s">
        <v>25</v>
      </c>
      <c r="K167" s="3" t="s">
        <v>25</v>
      </c>
      <c r="L167" s="3" t="s">
        <v>25</v>
      </c>
      <c r="M167" s="3" t="s">
        <v>25</v>
      </c>
      <c r="N167" s="3" t="s">
        <v>25</v>
      </c>
      <c r="O167" s="3" t="s">
        <v>25</v>
      </c>
      <c r="P167" s="3" t="s">
        <v>25</v>
      </c>
    </row>
    <row r="168" spans="1:16" ht="30.75" customHeight="1">
      <c r="A168" s="7"/>
      <c r="B168" s="101" t="s">
        <v>150</v>
      </c>
      <c r="C168" s="102"/>
      <c r="D168" s="102"/>
      <c r="E168" s="102"/>
      <c r="F168" s="102"/>
      <c r="G168" s="103"/>
      <c r="H168" s="4" t="s">
        <v>25</v>
      </c>
      <c r="I168" s="4" t="s">
        <v>25</v>
      </c>
      <c r="J168" s="3" t="s">
        <v>25</v>
      </c>
      <c r="K168" s="3" t="s">
        <v>25</v>
      </c>
      <c r="L168" s="3" t="s">
        <v>25</v>
      </c>
      <c r="M168" s="3" t="s">
        <v>25</v>
      </c>
      <c r="N168" s="3" t="s">
        <v>25</v>
      </c>
      <c r="O168" s="3" t="s">
        <v>25</v>
      </c>
      <c r="P168" s="3" t="s">
        <v>25</v>
      </c>
    </row>
    <row r="169" spans="1:16">
      <c r="A169" s="7"/>
      <c r="B169" s="21"/>
      <c r="C169" s="36">
        <v>13.89</v>
      </c>
      <c r="D169" s="36">
        <v>13.89</v>
      </c>
      <c r="E169" s="35">
        <f>D169/C169</f>
        <v>1</v>
      </c>
      <c r="F169" s="8" t="s">
        <v>25</v>
      </c>
      <c r="G169" s="8" t="s">
        <v>25</v>
      </c>
      <c r="H169" s="4" t="s">
        <v>25</v>
      </c>
      <c r="I169" s="4" t="s">
        <v>25</v>
      </c>
      <c r="J169" s="3" t="s">
        <v>25</v>
      </c>
      <c r="K169" s="3" t="s">
        <v>25</v>
      </c>
      <c r="L169" s="3" t="s">
        <v>25</v>
      </c>
      <c r="M169" s="3" t="s">
        <v>25</v>
      </c>
      <c r="N169" s="3" t="s">
        <v>25</v>
      </c>
      <c r="O169" s="3" t="s">
        <v>25</v>
      </c>
      <c r="P169" s="3" t="s">
        <v>25</v>
      </c>
    </row>
    <row r="170" spans="1:16" ht="30" customHeight="1">
      <c r="A170" s="7"/>
      <c r="B170" s="101" t="s">
        <v>148</v>
      </c>
      <c r="C170" s="102"/>
      <c r="D170" s="102"/>
      <c r="E170" s="102"/>
      <c r="F170" s="102"/>
      <c r="G170" s="103"/>
      <c r="H170" s="4" t="s">
        <v>25</v>
      </c>
      <c r="I170" s="4" t="s">
        <v>25</v>
      </c>
      <c r="J170" s="3" t="s">
        <v>25</v>
      </c>
      <c r="K170" s="3" t="s">
        <v>25</v>
      </c>
      <c r="L170" s="3" t="s">
        <v>25</v>
      </c>
      <c r="M170" s="3" t="s">
        <v>25</v>
      </c>
      <c r="N170" s="3" t="s">
        <v>25</v>
      </c>
      <c r="O170" s="3" t="s">
        <v>25</v>
      </c>
      <c r="P170" s="3" t="s">
        <v>25</v>
      </c>
    </row>
    <row r="171" spans="1:16">
      <c r="A171" s="7"/>
      <c r="B171" s="21"/>
      <c r="C171" s="110" t="s">
        <v>136</v>
      </c>
      <c r="D171" s="111"/>
      <c r="E171" s="111"/>
      <c r="F171" s="111"/>
      <c r="G171" s="112"/>
      <c r="H171" s="4" t="s">
        <v>25</v>
      </c>
      <c r="I171" s="4" t="s">
        <v>25</v>
      </c>
      <c r="J171" s="3" t="s">
        <v>25</v>
      </c>
      <c r="K171" s="3" t="s">
        <v>25</v>
      </c>
      <c r="L171" s="3" t="s">
        <v>25</v>
      </c>
      <c r="M171" s="3" t="s">
        <v>25</v>
      </c>
      <c r="N171" s="3" t="s">
        <v>25</v>
      </c>
      <c r="O171" s="3" t="s">
        <v>25</v>
      </c>
      <c r="P171" s="3" t="s">
        <v>25</v>
      </c>
    </row>
    <row r="172" spans="1:16" ht="38.25" customHeight="1">
      <c r="A172" s="7"/>
      <c r="B172" s="101" t="s">
        <v>149</v>
      </c>
      <c r="C172" s="102"/>
      <c r="D172" s="102"/>
      <c r="E172" s="102"/>
      <c r="F172" s="102"/>
      <c r="G172" s="103"/>
      <c r="H172" s="4" t="s">
        <v>25</v>
      </c>
      <c r="I172" s="4" t="s">
        <v>25</v>
      </c>
      <c r="J172" s="3" t="s">
        <v>25</v>
      </c>
      <c r="K172" s="3" t="s">
        <v>25</v>
      </c>
      <c r="L172" s="3" t="s">
        <v>25</v>
      </c>
      <c r="M172" s="3" t="s">
        <v>25</v>
      </c>
      <c r="N172" s="3" t="s">
        <v>25</v>
      </c>
      <c r="O172" s="3" t="s">
        <v>25</v>
      </c>
      <c r="P172" s="3" t="s">
        <v>25</v>
      </c>
    </row>
    <row r="173" spans="1:16" ht="26.25" customHeight="1">
      <c r="A173" s="7"/>
      <c r="B173" s="21"/>
      <c r="C173" s="110"/>
      <c r="D173" s="111"/>
      <c r="E173" s="111"/>
      <c r="F173" s="111"/>
      <c r="G173" s="112"/>
      <c r="H173" s="4" t="s">
        <v>25</v>
      </c>
      <c r="I173" s="4" t="s">
        <v>25</v>
      </c>
      <c r="J173" s="3" t="s">
        <v>25</v>
      </c>
      <c r="K173" s="3" t="s">
        <v>25</v>
      </c>
      <c r="L173" s="3" t="s">
        <v>25</v>
      </c>
      <c r="M173" s="3" t="s">
        <v>25</v>
      </c>
      <c r="N173" s="3" t="s">
        <v>25</v>
      </c>
      <c r="O173" s="3" t="s">
        <v>25</v>
      </c>
      <c r="P173" s="3" t="s">
        <v>25</v>
      </c>
    </row>
    <row r="174" spans="1:16" ht="72">
      <c r="A174" s="22"/>
      <c r="B174" s="1" t="s">
        <v>132</v>
      </c>
      <c r="C174" s="4" t="s">
        <v>25</v>
      </c>
      <c r="D174" s="4" t="s">
        <v>25</v>
      </c>
      <c r="E174" s="26">
        <f>(E165+E167+E169)/3</f>
        <v>1</v>
      </c>
      <c r="F174" s="3" t="s">
        <v>25</v>
      </c>
      <c r="G174" s="3" t="s">
        <v>25</v>
      </c>
      <c r="H174" s="4" t="s">
        <v>25</v>
      </c>
      <c r="I174" s="4" t="s">
        <v>25</v>
      </c>
      <c r="J174" s="3" t="s">
        <v>25</v>
      </c>
      <c r="K174" s="3" t="s">
        <v>25</v>
      </c>
      <c r="L174" s="3" t="s">
        <v>25</v>
      </c>
      <c r="M174" s="3" t="s">
        <v>25</v>
      </c>
      <c r="N174" s="3" t="s">
        <v>25</v>
      </c>
      <c r="O174" s="3" t="s">
        <v>25</v>
      </c>
      <c r="P174" s="3" t="s">
        <v>25</v>
      </c>
    </row>
    <row r="175" spans="1:16" ht="36">
      <c r="A175" s="22"/>
      <c r="B175" s="1" t="s">
        <v>133</v>
      </c>
      <c r="C175" s="4" t="s">
        <v>25</v>
      </c>
      <c r="D175" s="4" t="s">
        <v>25</v>
      </c>
      <c r="E175" s="3" t="s">
        <v>25</v>
      </c>
      <c r="F175" s="3" t="s">
        <v>25</v>
      </c>
      <c r="G175" s="3" t="s">
        <v>25</v>
      </c>
      <c r="H175" s="32">
        <v>3</v>
      </c>
      <c r="I175" s="32">
        <v>3</v>
      </c>
      <c r="J175" s="33">
        <f>I175/H175</f>
        <v>1</v>
      </c>
      <c r="K175" s="3" t="s">
        <v>25</v>
      </c>
      <c r="L175" s="3" t="s">
        <v>25</v>
      </c>
      <c r="M175" s="3" t="s">
        <v>25</v>
      </c>
      <c r="N175" s="3" t="s">
        <v>25</v>
      </c>
      <c r="O175" s="3" t="s">
        <v>25</v>
      </c>
      <c r="P175" s="3" t="s">
        <v>25</v>
      </c>
    </row>
    <row r="176" spans="1:16">
      <c r="A176" s="104" t="s">
        <v>147</v>
      </c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6"/>
    </row>
    <row r="177" spans="1:16" ht="54.75" customHeight="1">
      <c r="A177" s="7"/>
      <c r="B177" s="101" t="s">
        <v>167</v>
      </c>
      <c r="C177" s="102"/>
      <c r="D177" s="102"/>
      <c r="E177" s="102"/>
      <c r="F177" s="102"/>
      <c r="G177" s="103"/>
      <c r="H177" s="4" t="s">
        <v>25</v>
      </c>
      <c r="I177" s="4" t="s">
        <v>25</v>
      </c>
      <c r="J177" s="3" t="s">
        <v>25</v>
      </c>
      <c r="K177" s="3" t="s">
        <v>25</v>
      </c>
      <c r="L177" s="3" t="s">
        <v>25</v>
      </c>
      <c r="M177" s="3" t="s">
        <v>25</v>
      </c>
      <c r="N177" s="3" t="s">
        <v>25</v>
      </c>
      <c r="O177" s="3" t="s">
        <v>25</v>
      </c>
      <c r="P177" s="3" t="s">
        <v>25</v>
      </c>
    </row>
    <row r="178" spans="1:16">
      <c r="A178" s="7"/>
      <c r="B178" s="21"/>
      <c r="C178" s="36">
        <v>3.1</v>
      </c>
      <c r="D178" s="36">
        <v>3.2</v>
      </c>
      <c r="E178" s="35">
        <v>1</v>
      </c>
      <c r="F178" s="8" t="s">
        <v>25</v>
      </c>
      <c r="G178" s="8" t="s">
        <v>25</v>
      </c>
      <c r="H178" s="4" t="s">
        <v>25</v>
      </c>
      <c r="I178" s="4" t="s">
        <v>25</v>
      </c>
      <c r="J178" s="3" t="s">
        <v>25</v>
      </c>
      <c r="K178" s="3" t="s">
        <v>25</v>
      </c>
      <c r="L178" s="3" t="s">
        <v>25</v>
      </c>
      <c r="M178" s="3" t="s">
        <v>25</v>
      </c>
      <c r="N178" s="3" t="s">
        <v>25</v>
      </c>
      <c r="O178" s="3" t="s">
        <v>25</v>
      </c>
      <c r="P178" s="3" t="s">
        <v>25</v>
      </c>
    </row>
    <row r="179" spans="1:16" ht="72">
      <c r="A179" s="22"/>
      <c r="B179" s="1" t="s">
        <v>134</v>
      </c>
      <c r="C179" s="4" t="s">
        <v>25</v>
      </c>
      <c r="D179" s="4" t="s">
        <v>25</v>
      </c>
      <c r="E179" s="26">
        <f>E178/1</f>
        <v>1</v>
      </c>
      <c r="F179" s="3" t="s">
        <v>25</v>
      </c>
      <c r="G179" s="3" t="s">
        <v>25</v>
      </c>
      <c r="H179" s="4" t="s">
        <v>25</v>
      </c>
      <c r="I179" s="4" t="s">
        <v>25</v>
      </c>
      <c r="J179" s="3" t="s">
        <v>25</v>
      </c>
      <c r="K179" s="3" t="s">
        <v>25</v>
      </c>
      <c r="L179" s="3" t="s">
        <v>25</v>
      </c>
      <c r="M179" s="3" t="s">
        <v>25</v>
      </c>
      <c r="N179" s="3" t="s">
        <v>25</v>
      </c>
      <c r="O179" s="3" t="s">
        <v>25</v>
      </c>
      <c r="P179" s="3" t="s">
        <v>25</v>
      </c>
    </row>
    <row r="180" spans="1:16" ht="36">
      <c r="A180" s="22"/>
      <c r="B180" s="1" t="s">
        <v>135</v>
      </c>
      <c r="C180" s="4" t="s">
        <v>25</v>
      </c>
      <c r="D180" s="4" t="s">
        <v>25</v>
      </c>
      <c r="E180" s="3" t="s">
        <v>25</v>
      </c>
      <c r="F180" s="3" t="s">
        <v>25</v>
      </c>
      <c r="G180" s="3" t="s">
        <v>25</v>
      </c>
      <c r="H180" s="32">
        <v>1</v>
      </c>
      <c r="I180" s="32">
        <v>1</v>
      </c>
      <c r="J180" s="33">
        <f>I180/H180</f>
        <v>1</v>
      </c>
      <c r="K180" s="3" t="s">
        <v>25</v>
      </c>
      <c r="L180" s="3" t="s">
        <v>25</v>
      </c>
      <c r="M180" s="3" t="s">
        <v>25</v>
      </c>
      <c r="N180" s="3" t="s">
        <v>25</v>
      </c>
      <c r="O180" s="3" t="s">
        <v>25</v>
      </c>
      <c r="P180" s="3" t="s">
        <v>25</v>
      </c>
    </row>
    <row r="181" spans="1:16" ht="15" customHeight="1">
      <c r="A181" s="104" t="s">
        <v>146</v>
      </c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6"/>
    </row>
    <row r="182" spans="1:16" ht="74.25" customHeight="1">
      <c r="A182" s="7"/>
      <c r="B182" s="101" t="s">
        <v>169</v>
      </c>
      <c r="C182" s="102"/>
      <c r="D182" s="102"/>
      <c r="E182" s="102"/>
      <c r="F182" s="102"/>
      <c r="G182" s="103"/>
      <c r="H182" s="4" t="s">
        <v>25</v>
      </c>
      <c r="I182" s="4" t="s">
        <v>25</v>
      </c>
      <c r="J182" s="3" t="s">
        <v>25</v>
      </c>
      <c r="K182" s="3" t="s">
        <v>25</v>
      </c>
      <c r="L182" s="3" t="s">
        <v>25</v>
      </c>
      <c r="M182" s="3" t="s">
        <v>25</v>
      </c>
      <c r="N182" s="3" t="s">
        <v>25</v>
      </c>
      <c r="O182" s="3" t="s">
        <v>25</v>
      </c>
      <c r="P182" s="3" t="s">
        <v>25</v>
      </c>
    </row>
    <row r="183" spans="1:16">
      <c r="A183" s="7"/>
      <c r="B183" s="21"/>
      <c r="C183" s="34">
        <v>296.2</v>
      </c>
      <c r="D183" s="34">
        <v>528.70000000000005</v>
      </c>
      <c r="E183" s="35">
        <v>1</v>
      </c>
      <c r="F183" s="8" t="s">
        <v>25</v>
      </c>
      <c r="G183" s="8" t="s">
        <v>25</v>
      </c>
      <c r="H183" s="4" t="s">
        <v>25</v>
      </c>
      <c r="I183" s="4" t="s">
        <v>25</v>
      </c>
      <c r="J183" s="3" t="s">
        <v>25</v>
      </c>
      <c r="K183" s="3" t="s">
        <v>25</v>
      </c>
      <c r="L183" s="3" t="s">
        <v>25</v>
      </c>
      <c r="M183" s="3" t="s">
        <v>25</v>
      </c>
      <c r="N183" s="3" t="s">
        <v>25</v>
      </c>
      <c r="O183" s="3" t="s">
        <v>25</v>
      </c>
      <c r="P183" s="3" t="s">
        <v>25</v>
      </c>
    </row>
    <row r="184" spans="1:16" ht="27.75" customHeight="1">
      <c r="A184" s="7"/>
      <c r="B184" s="101" t="s">
        <v>128</v>
      </c>
      <c r="C184" s="102"/>
      <c r="D184" s="102"/>
      <c r="E184" s="102"/>
      <c r="F184" s="102"/>
      <c r="G184" s="103"/>
      <c r="H184" s="4" t="s">
        <v>25</v>
      </c>
      <c r="I184" s="4" t="s">
        <v>25</v>
      </c>
      <c r="J184" s="3" t="s">
        <v>25</v>
      </c>
      <c r="K184" s="3" t="s">
        <v>25</v>
      </c>
      <c r="L184" s="3" t="s">
        <v>25</v>
      </c>
      <c r="M184" s="3" t="s">
        <v>25</v>
      </c>
      <c r="N184" s="3" t="s">
        <v>25</v>
      </c>
      <c r="O184" s="3" t="s">
        <v>25</v>
      </c>
      <c r="P184" s="3" t="s">
        <v>25</v>
      </c>
    </row>
    <row r="185" spans="1:16">
      <c r="A185" s="7"/>
      <c r="B185" s="21"/>
      <c r="C185" s="34">
        <v>211.9</v>
      </c>
      <c r="D185" s="34">
        <v>245.25899999999999</v>
      </c>
      <c r="E185" s="35">
        <v>1</v>
      </c>
      <c r="F185" s="8" t="s">
        <v>25</v>
      </c>
      <c r="G185" s="8" t="s">
        <v>25</v>
      </c>
      <c r="H185" s="4" t="s">
        <v>25</v>
      </c>
      <c r="I185" s="4" t="s">
        <v>25</v>
      </c>
      <c r="J185" s="3" t="s">
        <v>25</v>
      </c>
      <c r="K185" s="3" t="s">
        <v>25</v>
      </c>
      <c r="L185" s="3" t="s">
        <v>25</v>
      </c>
      <c r="M185" s="3" t="s">
        <v>25</v>
      </c>
      <c r="N185" s="3" t="s">
        <v>25</v>
      </c>
      <c r="O185" s="3" t="s">
        <v>25</v>
      </c>
      <c r="P185" s="3" t="s">
        <v>25</v>
      </c>
    </row>
    <row r="186" spans="1:16" ht="15" customHeight="1">
      <c r="A186" s="7"/>
      <c r="B186" s="101" t="s">
        <v>129</v>
      </c>
      <c r="C186" s="102"/>
      <c r="D186" s="102"/>
      <c r="E186" s="102"/>
      <c r="F186" s="102"/>
      <c r="G186" s="103"/>
      <c r="H186" s="4" t="s">
        <v>25</v>
      </c>
      <c r="I186" s="4" t="s">
        <v>25</v>
      </c>
      <c r="J186" s="3" t="s">
        <v>25</v>
      </c>
      <c r="K186" s="3" t="s">
        <v>25</v>
      </c>
      <c r="L186" s="3" t="s">
        <v>25</v>
      </c>
      <c r="M186" s="3" t="s">
        <v>25</v>
      </c>
      <c r="N186" s="3" t="s">
        <v>25</v>
      </c>
      <c r="O186" s="3" t="s">
        <v>25</v>
      </c>
      <c r="P186" s="3" t="s">
        <v>25</v>
      </c>
    </row>
    <row r="187" spans="1:16">
      <c r="A187" s="7"/>
      <c r="B187" s="21"/>
      <c r="C187" s="34">
        <v>84.3</v>
      </c>
      <c r="D187" s="34">
        <v>283.38900000000001</v>
      </c>
      <c r="E187" s="35">
        <v>1</v>
      </c>
      <c r="F187" s="8" t="s">
        <v>25</v>
      </c>
      <c r="G187" s="8" t="s">
        <v>25</v>
      </c>
      <c r="H187" s="4" t="s">
        <v>25</v>
      </c>
      <c r="I187" s="4" t="s">
        <v>25</v>
      </c>
      <c r="J187" s="3" t="s">
        <v>25</v>
      </c>
      <c r="K187" s="3" t="s">
        <v>25</v>
      </c>
      <c r="L187" s="3" t="s">
        <v>25</v>
      </c>
      <c r="M187" s="3" t="s">
        <v>25</v>
      </c>
      <c r="N187" s="3" t="s">
        <v>25</v>
      </c>
      <c r="O187" s="3" t="s">
        <v>25</v>
      </c>
      <c r="P187" s="3" t="s">
        <v>25</v>
      </c>
    </row>
    <row r="188" spans="1:16" ht="72">
      <c r="A188" s="22"/>
      <c r="B188" s="1" t="s">
        <v>179</v>
      </c>
      <c r="C188" s="4" t="s">
        <v>25</v>
      </c>
      <c r="D188" s="4" t="s">
        <v>25</v>
      </c>
      <c r="E188" s="26">
        <f>E183/1</f>
        <v>1</v>
      </c>
      <c r="F188" s="3" t="s">
        <v>25</v>
      </c>
      <c r="G188" s="3" t="s">
        <v>25</v>
      </c>
      <c r="H188" s="4" t="s">
        <v>25</v>
      </c>
      <c r="I188" s="4" t="s">
        <v>25</v>
      </c>
      <c r="J188" s="3" t="s">
        <v>25</v>
      </c>
      <c r="K188" s="3" t="s">
        <v>25</v>
      </c>
      <c r="L188" s="3" t="s">
        <v>25</v>
      </c>
      <c r="M188" s="3" t="s">
        <v>25</v>
      </c>
      <c r="N188" s="3" t="s">
        <v>25</v>
      </c>
      <c r="O188" s="3" t="s">
        <v>25</v>
      </c>
      <c r="P188" s="3" t="s">
        <v>25</v>
      </c>
    </row>
    <row r="189" spans="1:16" ht="36">
      <c r="A189" s="22"/>
      <c r="B189" s="1" t="s">
        <v>180</v>
      </c>
      <c r="C189" s="4" t="s">
        <v>25</v>
      </c>
      <c r="D189" s="4" t="s">
        <v>25</v>
      </c>
      <c r="E189" s="3" t="s">
        <v>25</v>
      </c>
      <c r="F189" s="3" t="s">
        <v>25</v>
      </c>
      <c r="G189" s="3" t="s">
        <v>25</v>
      </c>
      <c r="H189" s="32">
        <v>1</v>
      </c>
      <c r="I189" s="32">
        <v>1</v>
      </c>
      <c r="J189" s="33">
        <f>I189/H189</f>
        <v>1</v>
      </c>
      <c r="K189" s="3" t="s">
        <v>25</v>
      </c>
      <c r="L189" s="3" t="s">
        <v>25</v>
      </c>
      <c r="M189" s="3" t="s">
        <v>25</v>
      </c>
      <c r="N189" s="3" t="s">
        <v>25</v>
      </c>
      <c r="O189" s="3" t="s">
        <v>25</v>
      </c>
      <c r="P189" s="3" t="s">
        <v>25</v>
      </c>
    </row>
    <row r="190" spans="1:16">
      <c r="A190" s="104" t="s">
        <v>145</v>
      </c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6"/>
    </row>
    <row r="191" spans="1:16" ht="72.75" customHeight="1">
      <c r="A191" s="7"/>
      <c r="B191" s="101" t="s">
        <v>169</v>
      </c>
      <c r="C191" s="102"/>
      <c r="D191" s="102"/>
      <c r="E191" s="102"/>
      <c r="F191" s="102"/>
      <c r="G191" s="103"/>
      <c r="H191" s="4" t="s">
        <v>25</v>
      </c>
      <c r="I191" s="4" t="s">
        <v>25</v>
      </c>
      <c r="J191" s="3" t="s">
        <v>25</v>
      </c>
      <c r="K191" s="3" t="s">
        <v>25</v>
      </c>
      <c r="L191" s="3" t="s">
        <v>25</v>
      </c>
      <c r="M191" s="3" t="s">
        <v>25</v>
      </c>
      <c r="N191" s="3" t="s">
        <v>25</v>
      </c>
      <c r="O191" s="3" t="s">
        <v>25</v>
      </c>
      <c r="P191" s="3" t="s">
        <v>25</v>
      </c>
    </row>
    <row r="192" spans="1:16">
      <c r="A192" s="7"/>
      <c r="B192" s="21"/>
      <c r="C192" s="34">
        <v>296.2</v>
      </c>
      <c r="D192" s="34">
        <v>528.70000000000005</v>
      </c>
      <c r="E192" s="35">
        <v>1</v>
      </c>
      <c r="F192" s="8" t="s">
        <v>25</v>
      </c>
      <c r="G192" s="8" t="s">
        <v>25</v>
      </c>
      <c r="H192" s="4" t="s">
        <v>25</v>
      </c>
      <c r="I192" s="4" t="s">
        <v>25</v>
      </c>
      <c r="J192" s="3" t="s">
        <v>25</v>
      </c>
      <c r="K192" s="3" t="s">
        <v>25</v>
      </c>
      <c r="L192" s="3" t="s">
        <v>25</v>
      </c>
      <c r="M192" s="3" t="s">
        <v>25</v>
      </c>
      <c r="N192" s="3" t="s">
        <v>25</v>
      </c>
      <c r="O192" s="3" t="s">
        <v>25</v>
      </c>
      <c r="P192" s="3" t="s">
        <v>25</v>
      </c>
    </row>
    <row r="193" spans="1:16" ht="15" customHeight="1">
      <c r="A193" s="7"/>
      <c r="B193" s="101" t="s">
        <v>128</v>
      </c>
      <c r="C193" s="102"/>
      <c r="D193" s="102"/>
      <c r="E193" s="102"/>
      <c r="F193" s="102"/>
      <c r="G193" s="103"/>
      <c r="H193" s="4" t="s">
        <v>25</v>
      </c>
      <c r="I193" s="4" t="s">
        <v>25</v>
      </c>
      <c r="J193" s="3" t="s">
        <v>25</v>
      </c>
      <c r="K193" s="3" t="s">
        <v>25</v>
      </c>
      <c r="L193" s="3" t="s">
        <v>25</v>
      </c>
      <c r="M193" s="3" t="s">
        <v>25</v>
      </c>
      <c r="N193" s="3" t="s">
        <v>25</v>
      </c>
      <c r="O193" s="3" t="s">
        <v>25</v>
      </c>
      <c r="P193" s="3" t="s">
        <v>25</v>
      </c>
    </row>
    <row r="194" spans="1:16">
      <c r="A194" s="7"/>
      <c r="B194" s="21"/>
      <c r="C194" s="34">
        <v>211.9</v>
      </c>
      <c r="D194" s="34">
        <v>245.25899999999999</v>
      </c>
      <c r="E194" s="35">
        <v>1</v>
      </c>
      <c r="F194" s="8" t="s">
        <v>25</v>
      </c>
      <c r="G194" s="8" t="s">
        <v>25</v>
      </c>
      <c r="H194" s="4" t="s">
        <v>25</v>
      </c>
      <c r="I194" s="4" t="s">
        <v>25</v>
      </c>
      <c r="J194" s="3" t="s">
        <v>25</v>
      </c>
      <c r="K194" s="3" t="s">
        <v>25</v>
      </c>
      <c r="L194" s="3" t="s">
        <v>25</v>
      </c>
      <c r="M194" s="3" t="s">
        <v>25</v>
      </c>
      <c r="N194" s="3" t="s">
        <v>25</v>
      </c>
      <c r="O194" s="3" t="s">
        <v>25</v>
      </c>
      <c r="P194" s="3" t="s">
        <v>25</v>
      </c>
    </row>
    <row r="195" spans="1:16" ht="15" customHeight="1">
      <c r="A195" s="7"/>
      <c r="B195" s="101" t="s">
        <v>129</v>
      </c>
      <c r="C195" s="102"/>
      <c r="D195" s="102"/>
      <c r="E195" s="102"/>
      <c r="F195" s="102"/>
      <c r="G195" s="103"/>
      <c r="H195" s="4" t="s">
        <v>25</v>
      </c>
      <c r="I195" s="4" t="s">
        <v>25</v>
      </c>
      <c r="J195" s="3" t="s">
        <v>25</v>
      </c>
      <c r="K195" s="3" t="s">
        <v>25</v>
      </c>
      <c r="L195" s="3" t="s">
        <v>25</v>
      </c>
      <c r="M195" s="3" t="s">
        <v>25</v>
      </c>
      <c r="N195" s="3" t="s">
        <v>25</v>
      </c>
      <c r="O195" s="3" t="s">
        <v>25</v>
      </c>
      <c r="P195" s="3" t="s">
        <v>25</v>
      </c>
    </row>
    <row r="196" spans="1:16">
      <c r="A196" s="7"/>
      <c r="B196" s="21"/>
      <c r="C196" s="34">
        <v>84.3</v>
      </c>
      <c r="D196" s="34">
        <v>283.38900000000001</v>
      </c>
      <c r="E196" s="35">
        <v>1</v>
      </c>
      <c r="F196" s="8" t="s">
        <v>25</v>
      </c>
      <c r="G196" s="8" t="s">
        <v>25</v>
      </c>
      <c r="H196" s="4" t="s">
        <v>25</v>
      </c>
      <c r="I196" s="4" t="s">
        <v>25</v>
      </c>
      <c r="J196" s="3" t="s">
        <v>25</v>
      </c>
      <c r="K196" s="3" t="s">
        <v>25</v>
      </c>
      <c r="L196" s="3" t="s">
        <v>25</v>
      </c>
      <c r="M196" s="3" t="s">
        <v>25</v>
      </c>
      <c r="N196" s="3" t="s">
        <v>25</v>
      </c>
      <c r="O196" s="3" t="s">
        <v>25</v>
      </c>
      <c r="P196" s="3" t="s">
        <v>25</v>
      </c>
    </row>
    <row r="197" spans="1:16" ht="72">
      <c r="A197" s="22"/>
      <c r="B197" s="1" t="s">
        <v>181</v>
      </c>
      <c r="C197" s="4" t="s">
        <v>25</v>
      </c>
      <c r="D197" s="4" t="s">
        <v>25</v>
      </c>
      <c r="E197" s="26">
        <f>E192/1</f>
        <v>1</v>
      </c>
      <c r="F197" s="3" t="s">
        <v>25</v>
      </c>
      <c r="G197" s="3" t="s">
        <v>25</v>
      </c>
      <c r="H197" s="4" t="s">
        <v>25</v>
      </c>
      <c r="I197" s="4" t="s">
        <v>25</v>
      </c>
      <c r="J197" s="3" t="s">
        <v>25</v>
      </c>
      <c r="K197" s="3" t="s">
        <v>25</v>
      </c>
      <c r="L197" s="3" t="s">
        <v>25</v>
      </c>
      <c r="M197" s="3" t="s">
        <v>25</v>
      </c>
      <c r="N197" s="3" t="s">
        <v>25</v>
      </c>
      <c r="O197" s="3" t="s">
        <v>25</v>
      </c>
      <c r="P197" s="3" t="s">
        <v>25</v>
      </c>
    </row>
    <row r="198" spans="1:16" ht="36">
      <c r="A198" s="22"/>
      <c r="B198" s="1" t="s">
        <v>182</v>
      </c>
      <c r="C198" s="4" t="s">
        <v>25</v>
      </c>
      <c r="D198" s="4" t="s">
        <v>25</v>
      </c>
      <c r="E198" s="3" t="s">
        <v>25</v>
      </c>
      <c r="F198" s="3" t="s">
        <v>25</v>
      </c>
      <c r="G198" s="3" t="s">
        <v>25</v>
      </c>
      <c r="H198" s="32">
        <v>1</v>
      </c>
      <c r="I198" s="32">
        <v>1</v>
      </c>
      <c r="J198" s="33">
        <f>I198/H198</f>
        <v>1</v>
      </c>
      <c r="K198" s="3" t="s">
        <v>25</v>
      </c>
      <c r="L198" s="3" t="s">
        <v>25</v>
      </c>
      <c r="M198" s="3" t="s">
        <v>25</v>
      </c>
      <c r="N198" s="3" t="s">
        <v>25</v>
      </c>
      <c r="O198" s="3" t="s">
        <v>25</v>
      </c>
      <c r="P198" s="3" t="s">
        <v>25</v>
      </c>
    </row>
    <row r="199" spans="1:16">
      <c r="A199" s="104" t="s">
        <v>144</v>
      </c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6"/>
    </row>
    <row r="200" spans="1:16" ht="76.5" customHeight="1">
      <c r="A200" s="7"/>
      <c r="B200" s="101" t="s">
        <v>169</v>
      </c>
      <c r="C200" s="102"/>
      <c r="D200" s="102"/>
      <c r="E200" s="102"/>
      <c r="F200" s="102"/>
      <c r="G200" s="103"/>
      <c r="H200" s="4" t="s">
        <v>25</v>
      </c>
      <c r="I200" s="4" t="s">
        <v>25</v>
      </c>
      <c r="J200" s="3" t="s">
        <v>25</v>
      </c>
      <c r="K200" s="3" t="s">
        <v>25</v>
      </c>
      <c r="L200" s="3" t="s">
        <v>25</v>
      </c>
      <c r="M200" s="3" t="s">
        <v>25</v>
      </c>
      <c r="N200" s="3" t="s">
        <v>25</v>
      </c>
      <c r="O200" s="3" t="s">
        <v>25</v>
      </c>
      <c r="P200" s="3" t="s">
        <v>25</v>
      </c>
    </row>
    <row r="201" spans="1:16">
      <c r="A201" s="7"/>
      <c r="B201" s="21"/>
      <c r="C201" s="34">
        <v>296.2</v>
      </c>
      <c r="D201" s="34">
        <v>528.70000000000005</v>
      </c>
      <c r="E201" s="35">
        <v>1</v>
      </c>
      <c r="F201" s="8" t="s">
        <v>25</v>
      </c>
      <c r="G201" s="8" t="s">
        <v>25</v>
      </c>
      <c r="H201" s="4" t="s">
        <v>25</v>
      </c>
      <c r="I201" s="4" t="s">
        <v>25</v>
      </c>
      <c r="J201" s="3" t="s">
        <v>25</v>
      </c>
      <c r="K201" s="3" t="s">
        <v>25</v>
      </c>
      <c r="L201" s="3" t="s">
        <v>25</v>
      </c>
      <c r="M201" s="3" t="s">
        <v>25</v>
      </c>
      <c r="N201" s="3" t="s">
        <v>25</v>
      </c>
      <c r="O201" s="3" t="s">
        <v>25</v>
      </c>
      <c r="P201" s="3" t="s">
        <v>25</v>
      </c>
    </row>
    <row r="202" spans="1:16" ht="15" customHeight="1">
      <c r="A202" s="7"/>
      <c r="B202" s="101" t="s">
        <v>128</v>
      </c>
      <c r="C202" s="102"/>
      <c r="D202" s="102"/>
      <c r="E202" s="102"/>
      <c r="F202" s="102"/>
      <c r="G202" s="103"/>
      <c r="H202" s="4" t="s">
        <v>25</v>
      </c>
      <c r="I202" s="4" t="s">
        <v>25</v>
      </c>
      <c r="J202" s="3" t="s">
        <v>25</v>
      </c>
      <c r="K202" s="3" t="s">
        <v>25</v>
      </c>
      <c r="L202" s="3" t="s">
        <v>25</v>
      </c>
      <c r="M202" s="3" t="s">
        <v>25</v>
      </c>
      <c r="N202" s="3" t="s">
        <v>25</v>
      </c>
      <c r="O202" s="3" t="s">
        <v>25</v>
      </c>
      <c r="P202" s="3" t="s">
        <v>25</v>
      </c>
    </row>
    <row r="203" spans="1:16">
      <c r="A203" s="7"/>
      <c r="B203" s="21"/>
      <c r="C203" s="34">
        <v>211.9</v>
      </c>
      <c r="D203" s="34">
        <v>245.25899999999999</v>
      </c>
      <c r="E203" s="35">
        <v>1</v>
      </c>
      <c r="F203" s="8" t="s">
        <v>25</v>
      </c>
      <c r="G203" s="8" t="s">
        <v>25</v>
      </c>
      <c r="H203" s="4" t="s">
        <v>25</v>
      </c>
      <c r="I203" s="4" t="s">
        <v>25</v>
      </c>
      <c r="J203" s="3" t="s">
        <v>25</v>
      </c>
      <c r="K203" s="3" t="s">
        <v>25</v>
      </c>
      <c r="L203" s="3" t="s">
        <v>25</v>
      </c>
      <c r="M203" s="3" t="s">
        <v>25</v>
      </c>
      <c r="N203" s="3" t="s">
        <v>25</v>
      </c>
      <c r="O203" s="3" t="s">
        <v>25</v>
      </c>
      <c r="P203" s="3" t="s">
        <v>25</v>
      </c>
    </row>
    <row r="204" spans="1:16" ht="15" customHeight="1">
      <c r="A204" s="7"/>
      <c r="B204" s="101" t="s">
        <v>129</v>
      </c>
      <c r="C204" s="102"/>
      <c r="D204" s="102"/>
      <c r="E204" s="102"/>
      <c r="F204" s="102"/>
      <c r="G204" s="103"/>
      <c r="H204" s="4" t="s">
        <v>25</v>
      </c>
      <c r="I204" s="4" t="s">
        <v>25</v>
      </c>
      <c r="J204" s="3" t="s">
        <v>25</v>
      </c>
      <c r="K204" s="3" t="s">
        <v>25</v>
      </c>
      <c r="L204" s="3" t="s">
        <v>25</v>
      </c>
      <c r="M204" s="3" t="s">
        <v>25</v>
      </c>
      <c r="N204" s="3" t="s">
        <v>25</v>
      </c>
      <c r="O204" s="3" t="s">
        <v>25</v>
      </c>
      <c r="P204" s="3" t="s">
        <v>25</v>
      </c>
    </row>
    <row r="205" spans="1:16">
      <c r="A205" s="7"/>
      <c r="B205" s="21"/>
      <c r="C205" s="34">
        <v>84.3</v>
      </c>
      <c r="D205" s="34">
        <v>283.38900000000001</v>
      </c>
      <c r="E205" s="35">
        <v>1</v>
      </c>
      <c r="F205" s="8" t="s">
        <v>25</v>
      </c>
      <c r="G205" s="8" t="s">
        <v>25</v>
      </c>
      <c r="H205" s="4" t="s">
        <v>25</v>
      </c>
      <c r="I205" s="4" t="s">
        <v>25</v>
      </c>
      <c r="J205" s="3" t="s">
        <v>25</v>
      </c>
      <c r="K205" s="3" t="s">
        <v>25</v>
      </c>
      <c r="L205" s="3" t="s">
        <v>25</v>
      </c>
      <c r="M205" s="3" t="s">
        <v>25</v>
      </c>
      <c r="N205" s="3" t="s">
        <v>25</v>
      </c>
      <c r="O205" s="3" t="s">
        <v>25</v>
      </c>
      <c r="P205" s="3" t="s">
        <v>25</v>
      </c>
    </row>
    <row r="206" spans="1:16" ht="72">
      <c r="A206" s="22"/>
      <c r="B206" s="41" t="s">
        <v>132</v>
      </c>
      <c r="C206" s="4" t="s">
        <v>25</v>
      </c>
      <c r="D206" s="4" t="s">
        <v>25</v>
      </c>
      <c r="E206" s="26">
        <f>E201/1</f>
        <v>1</v>
      </c>
      <c r="F206" s="3" t="s">
        <v>25</v>
      </c>
      <c r="G206" s="3" t="s">
        <v>25</v>
      </c>
      <c r="H206" s="4" t="s">
        <v>25</v>
      </c>
      <c r="I206" s="4" t="s">
        <v>25</v>
      </c>
      <c r="J206" s="3" t="s">
        <v>25</v>
      </c>
      <c r="K206" s="3" t="s">
        <v>25</v>
      </c>
      <c r="L206" s="3" t="s">
        <v>25</v>
      </c>
      <c r="M206" s="3" t="s">
        <v>25</v>
      </c>
      <c r="N206" s="3" t="s">
        <v>25</v>
      </c>
      <c r="O206" s="3" t="s">
        <v>25</v>
      </c>
      <c r="P206" s="3" t="s">
        <v>25</v>
      </c>
    </row>
    <row r="207" spans="1:16" ht="36">
      <c r="A207" s="22"/>
      <c r="B207" s="1" t="s">
        <v>133</v>
      </c>
      <c r="C207" s="4" t="s">
        <v>25</v>
      </c>
      <c r="D207" s="4" t="s">
        <v>25</v>
      </c>
      <c r="E207" s="3" t="s">
        <v>25</v>
      </c>
      <c r="F207" s="3" t="s">
        <v>25</v>
      </c>
      <c r="G207" s="3" t="s">
        <v>25</v>
      </c>
      <c r="H207" s="32">
        <v>1</v>
      </c>
      <c r="I207" s="32">
        <v>1</v>
      </c>
      <c r="J207" s="33">
        <f>I207/H207</f>
        <v>1</v>
      </c>
      <c r="K207" s="3" t="s">
        <v>25</v>
      </c>
      <c r="L207" s="3" t="s">
        <v>25</v>
      </c>
      <c r="M207" s="3" t="s">
        <v>25</v>
      </c>
      <c r="N207" s="3" t="s">
        <v>25</v>
      </c>
      <c r="O207" s="3" t="s">
        <v>25</v>
      </c>
      <c r="P207" s="3" t="s">
        <v>25</v>
      </c>
    </row>
    <row r="208" spans="1:16" ht="31.5" customHeight="1">
      <c r="A208" s="104" t="s">
        <v>143</v>
      </c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6"/>
    </row>
    <row r="209" spans="1:16" ht="78" customHeight="1">
      <c r="A209" s="7"/>
      <c r="B209" s="101" t="s">
        <v>169</v>
      </c>
      <c r="C209" s="102"/>
      <c r="D209" s="102"/>
      <c r="E209" s="102"/>
      <c r="F209" s="102"/>
      <c r="G209" s="103"/>
      <c r="H209" s="4" t="s">
        <v>25</v>
      </c>
      <c r="I209" s="4" t="s">
        <v>25</v>
      </c>
      <c r="J209" s="3" t="s">
        <v>25</v>
      </c>
      <c r="K209" s="3" t="s">
        <v>25</v>
      </c>
      <c r="L209" s="3" t="s">
        <v>25</v>
      </c>
      <c r="M209" s="3" t="s">
        <v>25</v>
      </c>
      <c r="N209" s="3" t="s">
        <v>25</v>
      </c>
      <c r="O209" s="3" t="s">
        <v>25</v>
      </c>
      <c r="P209" s="3" t="s">
        <v>25</v>
      </c>
    </row>
    <row r="210" spans="1:16">
      <c r="A210" s="7"/>
      <c r="B210" s="21"/>
      <c r="C210" s="34">
        <v>296.2</v>
      </c>
      <c r="D210" s="34">
        <v>528.70000000000005</v>
      </c>
      <c r="E210" s="35">
        <v>1</v>
      </c>
      <c r="F210" s="8" t="s">
        <v>25</v>
      </c>
      <c r="G210" s="8" t="s">
        <v>25</v>
      </c>
      <c r="H210" s="4" t="s">
        <v>25</v>
      </c>
      <c r="I210" s="4" t="s">
        <v>25</v>
      </c>
      <c r="J210" s="3" t="s">
        <v>25</v>
      </c>
      <c r="K210" s="3" t="s">
        <v>25</v>
      </c>
      <c r="L210" s="3" t="s">
        <v>25</v>
      </c>
      <c r="M210" s="3" t="s">
        <v>25</v>
      </c>
      <c r="N210" s="3" t="s">
        <v>25</v>
      </c>
      <c r="O210" s="3" t="s">
        <v>25</v>
      </c>
      <c r="P210" s="3" t="s">
        <v>25</v>
      </c>
    </row>
    <row r="211" spans="1:16" ht="15" customHeight="1">
      <c r="A211" s="7"/>
      <c r="B211" s="101" t="s">
        <v>128</v>
      </c>
      <c r="C211" s="102"/>
      <c r="D211" s="102"/>
      <c r="E211" s="102"/>
      <c r="F211" s="102"/>
      <c r="G211" s="103"/>
      <c r="H211" s="4" t="s">
        <v>25</v>
      </c>
      <c r="I211" s="4" t="s">
        <v>25</v>
      </c>
      <c r="J211" s="3" t="s">
        <v>25</v>
      </c>
      <c r="K211" s="3" t="s">
        <v>25</v>
      </c>
      <c r="L211" s="3" t="s">
        <v>25</v>
      </c>
      <c r="M211" s="3" t="s">
        <v>25</v>
      </c>
      <c r="N211" s="3" t="s">
        <v>25</v>
      </c>
      <c r="O211" s="3" t="s">
        <v>25</v>
      </c>
      <c r="P211" s="3" t="s">
        <v>25</v>
      </c>
    </row>
    <row r="212" spans="1:16">
      <c r="A212" s="7"/>
      <c r="B212" s="21"/>
      <c r="C212" s="34">
        <v>211.9</v>
      </c>
      <c r="D212" s="34">
        <v>245.25899999999999</v>
      </c>
      <c r="E212" s="35">
        <v>1</v>
      </c>
      <c r="F212" s="8" t="s">
        <v>25</v>
      </c>
      <c r="G212" s="8" t="s">
        <v>25</v>
      </c>
      <c r="H212" s="4" t="s">
        <v>25</v>
      </c>
      <c r="I212" s="4" t="s">
        <v>25</v>
      </c>
      <c r="J212" s="3" t="s">
        <v>25</v>
      </c>
      <c r="K212" s="3" t="s">
        <v>25</v>
      </c>
      <c r="L212" s="3" t="s">
        <v>25</v>
      </c>
      <c r="M212" s="3" t="s">
        <v>25</v>
      </c>
      <c r="N212" s="3" t="s">
        <v>25</v>
      </c>
      <c r="O212" s="3" t="s">
        <v>25</v>
      </c>
      <c r="P212" s="3" t="s">
        <v>25</v>
      </c>
    </row>
    <row r="213" spans="1:16" ht="15" customHeight="1">
      <c r="A213" s="7"/>
      <c r="B213" s="101" t="s">
        <v>129</v>
      </c>
      <c r="C213" s="102"/>
      <c r="D213" s="102"/>
      <c r="E213" s="102"/>
      <c r="F213" s="102"/>
      <c r="G213" s="103"/>
      <c r="H213" s="4" t="s">
        <v>25</v>
      </c>
      <c r="I213" s="4" t="s">
        <v>25</v>
      </c>
      <c r="J213" s="3" t="s">
        <v>25</v>
      </c>
      <c r="K213" s="3" t="s">
        <v>25</v>
      </c>
      <c r="L213" s="3" t="s">
        <v>25</v>
      </c>
      <c r="M213" s="3" t="s">
        <v>25</v>
      </c>
      <c r="N213" s="3" t="s">
        <v>25</v>
      </c>
      <c r="O213" s="3" t="s">
        <v>25</v>
      </c>
      <c r="P213" s="3" t="s">
        <v>25</v>
      </c>
    </row>
    <row r="214" spans="1:16">
      <c r="A214" s="7"/>
      <c r="B214" s="21"/>
      <c r="C214" s="34">
        <v>84.3</v>
      </c>
      <c r="D214" s="34">
        <v>283.38900000000001</v>
      </c>
      <c r="E214" s="35">
        <v>1</v>
      </c>
      <c r="F214" s="8" t="s">
        <v>25</v>
      </c>
      <c r="G214" s="8" t="s">
        <v>25</v>
      </c>
      <c r="H214" s="4" t="s">
        <v>25</v>
      </c>
      <c r="I214" s="4" t="s">
        <v>25</v>
      </c>
      <c r="J214" s="3" t="s">
        <v>25</v>
      </c>
      <c r="K214" s="3" t="s">
        <v>25</v>
      </c>
      <c r="L214" s="3" t="s">
        <v>25</v>
      </c>
      <c r="M214" s="3" t="s">
        <v>25</v>
      </c>
      <c r="N214" s="3" t="s">
        <v>25</v>
      </c>
      <c r="O214" s="3" t="s">
        <v>25</v>
      </c>
      <c r="P214" s="3" t="s">
        <v>25</v>
      </c>
    </row>
    <row r="215" spans="1:16" ht="72">
      <c r="A215" s="22"/>
      <c r="B215" s="41" t="s">
        <v>193</v>
      </c>
      <c r="C215" s="4" t="s">
        <v>25</v>
      </c>
      <c r="D215" s="4" t="s">
        <v>25</v>
      </c>
      <c r="E215" s="26">
        <f>E210/1</f>
        <v>1</v>
      </c>
      <c r="F215" s="3" t="s">
        <v>25</v>
      </c>
      <c r="G215" s="3" t="s">
        <v>25</v>
      </c>
      <c r="H215" s="4" t="s">
        <v>25</v>
      </c>
      <c r="I215" s="4" t="s">
        <v>25</v>
      </c>
      <c r="J215" s="3" t="s">
        <v>25</v>
      </c>
      <c r="K215" s="3" t="s">
        <v>25</v>
      </c>
      <c r="L215" s="3" t="s">
        <v>25</v>
      </c>
      <c r="M215" s="3" t="s">
        <v>25</v>
      </c>
      <c r="N215" s="3" t="s">
        <v>25</v>
      </c>
      <c r="O215" s="3" t="s">
        <v>25</v>
      </c>
      <c r="P215" s="3" t="s">
        <v>25</v>
      </c>
    </row>
    <row r="216" spans="1:16" ht="36">
      <c r="A216" s="22"/>
      <c r="B216" s="1" t="s">
        <v>194</v>
      </c>
      <c r="C216" s="4" t="s">
        <v>25</v>
      </c>
      <c r="D216" s="4" t="s">
        <v>25</v>
      </c>
      <c r="E216" s="3" t="s">
        <v>25</v>
      </c>
      <c r="F216" s="3" t="s">
        <v>25</v>
      </c>
      <c r="G216" s="3" t="s">
        <v>25</v>
      </c>
      <c r="H216" s="32">
        <v>1</v>
      </c>
      <c r="I216" s="32">
        <v>1</v>
      </c>
      <c r="J216" s="33">
        <f>I216/H216</f>
        <v>1</v>
      </c>
      <c r="K216" s="3" t="s">
        <v>25</v>
      </c>
      <c r="L216" s="3" t="s">
        <v>25</v>
      </c>
      <c r="M216" s="3" t="s">
        <v>25</v>
      </c>
      <c r="N216" s="3" t="s">
        <v>25</v>
      </c>
      <c r="O216" s="3" t="s">
        <v>25</v>
      </c>
      <c r="P216" s="3" t="s">
        <v>25</v>
      </c>
    </row>
    <row r="217" spans="1:16">
      <c r="A217" s="104" t="s">
        <v>142</v>
      </c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6"/>
    </row>
    <row r="218" spans="1:16" ht="78" customHeight="1">
      <c r="A218" s="7"/>
      <c r="B218" s="101" t="s">
        <v>169</v>
      </c>
      <c r="C218" s="102"/>
      <c r="D218" s="102"/>
      <c r="E218" s="102"/>
      <c r="F218" s="102"/>
      <c r="G218" s="103"/>
      <c r="H218" s="4" t="s">
        <v>25</v>
      </c>
      <c r="I218" s="4" t="s">
        <v>25</v>
      </c>
      <c r="J218" s="3" t="s">
        <v>25</v>
      </c>
      <c r="K218" s="3" t="s">
        <v>25</v>
      </c>
      <c r="L218" s="3" t="s">
        <v>25</v>
      </c>
      <c r="M218" s="3" t="s">
        <v>25</v>
      </c>
      <c r="N218" s="3" t="s">
        <v>25</v>
      </c>
      <c r="O218" s="3" t="s">
        <v>25</v>
      </c>
      <c r="P218" s="3" t="s">
        <v>25</v>
      </c>
    </row>
    <row r="219" spans="1:16">
      <c r="A219" s="7"/>
      <c r="B219" s="21"/>
      <c r="C219" s="34">
        <v>296.2</v>
      </c>
      <c r="D219" s="34">
        <v>528.70000000000005</v>
      </c>
      <c r="E219" s="35">
        <v>1</v>
      </c>
      <c r="F219" s="8" t="s">
        <v>25</v>
      </c>
      <c r="G219" s="8" t="s">
        <v>25</v>
      </c>
      <c r="H219" s="4" t="s">
        <v>25</v>
      </c>
      <c r="I219" s="4" t="s">
        <v>25</v>
      </c>
      <c r="J219" s="3" t="s">
        <v>25</v>
      </c>
      <c r="K219" s="3" t="s">
        <v>25</v>
      </c>
      <c r="L219" s="3" t="s">
        <v>25</v>
      </c>
      <c r="M219" s="3" t="s">
        <v>25</v>
      </c>
      <c r="N219" s="3" t="s">
        <v>25</v>
      </c>
      <c r="O219" s="3" t="s">
        <v>25</v>
      </c>
      <c r="P219" s="3" t="s">
        <v>25</v>
      </c>
    </row>
    <row r="220" spans="1:16" ht="15" customHeight="1">
      <c r="A220" s="7"/>
      <c r="B220" s="101" t="s">
        <v>128</v>
      </c>
      <c r="C220" s="102"/>
      <c r="D220" s="102"/>
      <c r="E220" s="102"/>
      <c r="F220" s="102"/>
      <c r="G220" s="103"/>
      <c r="H220" s="4" t="s">
        <v>25</v>
      </c>
      <c r="I220" s="4" t="s">
        <v>25</v>
      </c>
      <c r="J220" s="3" t="s">
        <v>25</v>
      </c>
      <c r="K220" s="3" t="s">
        <v>25</v>
      </c>
      <c r="L220" s="3" t="s">
        <v>25</v>
      </c>
      <c r="M220" s="3" t="s">
        <v>25</v>
      </c>
      <c r="N220" s="3" t="s">
        <v>25</v>
      </c>
      <c r="O220" s="3" t="s">
        <v>25</v>
      </c>
      <c r="P220" s="3" t="s">
        <v>25</v>
      </c>
    </row>
    <row r="221" spans="1:16">
      <c r="A221" s="7"/>
      <c r="B221" s="21"/>
      <c r="C221" s="34">
        <v>211.9</v>
      </c>
      <c r="D221" s="34">
        <v>245.25899999999999</v>
      </c>
      <c r="E221" s="35">
        <v>1</v>
      </c>
      <c r="F221" s="8" t="s">
        <v>25</v>
      </c>
      <c r="G221" s="8" t="s">
        <v>25</v>
      </c>
      <c r="H221" s="4" t="s">
        <v>25</v>
      </c>
      <c r="I221" s="4" t="s">
        <v>25</v>
      </c>
      <c r="J221" s="3" t="s">
        <v>25</v>
      </c>
      <c r="K221" s="3" t="s">
        <v>25</v>
      </c>
      <c r="L221" s="3" t="s">
        <v>25</v>
      </c>
      <c r="M221" s="3" t="s">
        <v>25</v>
      </c>
      <c r="N221" s="3" t="s">
        <v>25</v>
      </c>
      <c r="O221" s="3" t="s">
        <v>25</v>
      </c>
      <c r="P221" s="3" t="s">
        <v>25</v>
      </c>
    </row>
    <row r="222" spans="1:16" ht="15" customHeight="1">
      <c r="A222" s="7"/>
      <c r="B222" s="101" t="s">
        <v>129</v>
      </c>
      <c r="C222" s="102"/>
      <c r="D222" s="102"/>
      <c r="E222" s="102"/>
      <c r="F222" s="102"/>
      <c r="G222" s="103"/>
      <c r="H222" s="4" t="s">
        <v>25</v>
      </c>
      <c r="I222" s="4" t="s">
        <v>25</v>
      </c>
      <c r="J222" s="3" t="s">
        <v>25</v>
      </c>
      <c r="K222" s="3" t="s">
        <v>25</v>
      </c>
      <c r="L222" s="3" t="s">
        <v>25</v>
      </c>
      <c r="M222" s="3" t="s">
        <v>25</v>
      </c>
      <c r="N222" s="3" t="s">
        <v>25</v>
      </c>
      <c r="O222" s="3" t="s">
        <v>25</v>
      </c>
      <c r="P222" s="3" t="s">
        <v>25</v>
      </c>
    </row>
    <row r="223" spans="1:16">
      <c r="A223" s="7"/>
      <c r="B223" s="21"/>
      <c r="C223" s="34">
        <v>84.3</v>
      </c>
      <c r="D223" s="34">
        <v>283.38900000000001</v>
      </c>
      <c r="E223" s="35">
        <v>1</v>
      </c>
      <c r="F223" s="8" t="s">
        <v>25</v>
      </c>
      <c r="G223" s="8" t="s">
        <v>25</v>
      </c>
      <c r="H223" s="4" t="s">
        <v>25</v>
      </c>
      <c r="I223" s="4" t="s">
        <v>25</v>
      </c>
      <c r="J223" s="3" t="s">
        <v>25</v>
      </c>
      <c r="K223" s="3" t="s">
        <v>25</v>
      </c>
      <c r="L223" s="3" t="s">
        <v>25</v>
      </c>
      <c r="M223" s="3" t="s">
        <v>25</v>
      </c>
      <c r="N223" s="3" t="s">
        <v>25</v>
      </c>
      <c r="O223" s="3" t="s">
        <v>25</v>
      </c>
      <c r="P223" s="3" t="s">
        <v>25</v>
      </c>
    </row>
    <row r="224" spans="1:16" ht="72">
      <c r="A224" s="22"/>
      <c r="B224" s="1" t="s">
        <v>192</v>
      </c>
      <c r="C224" s="4" t="s">
        <v>25</v>
      </c>
      <c r="D224" s="4" t="s">
        <v>25</v>
      </c>
      <c r="E224" s="26">
        <f>E219/1</f>
        <v>1</v>
      </c>
      <c r="F224" s="3" t="s">
        <v>25</v>
      </c>
      <c r="G224" s="3" t="s">
        <v>25</v>
      </c>
      <c r="H224" s="4" t="s">
        <v>25</v>
      </c>
      <c r="I224" s="4" t="s">
        <v>25</v>
      </c>
      <c r="J224" s="3" t="s">
        <v>25</v>
      </c>
      <c r="K224" s="3" t="s">
        <v>25</v>
      </c>
      <c r="L224" s="3" t="s">
        <v>25</v>
      </c>
      <c r="M224" s="3" t="s">
        <v>25</v>
      </c>
      <c r="N224" s="3" t="s">
        <v>25</v>
      </c>
      <c r="O224" s="3" t="s">
        <v>25</v>
      </c>
      <c r="P224" s="3" t="s">
        <v>25</v>
      </c>
    </row>
    <row r="225" spans="1:16" ht="36">
      <c r="A225" s="22"/>
      <c r="B225" s="1" t="s">
        <v>191</v>
      </c>
      <c r="C225" s="4" t="s">
        <v>25</v>
      </c>
      <c r="D225" s="4" t="s">
        <v>25</v>
      </c>
      <c r="E225" s="3" t="s">
        <v>25</v>
      </c>
      <c r="F225" s="3" t="s">
        <v>25</v>
      </c>
      <c r="G225" s="3" t="s">
        <v>25</v>
      </c>
      <c r="H225" s="32">
        <v>1</v>
      </c>
      <c r="I225" s="32">
        <v>1</v>
      </c>
      <c r="J225" s="33">
        <f>I225/H225</f>
        <v>1</v>
      </c>
      <c r="K225" s="3" t="s">
        <v>25</v>
      </c>
      <c r="L225" s="3" t="s">
        <v>25</v>
      </c>
      <c r="M225" s="3" t="s">
        <v>25</v>
      </c>
      <c r="N225" s="3" t="s">
        <v>25</v>
      </c>
      <c r="O225" s="3" t="s">
        <v>25</v>
      </c>
      <c r="P225" s="3" t="s">
        <v>25</v>
      </c>
    </row>
    <row r="226" spans="1:16">
      <c r="A226" s="104" t="s">
        <v>141</v>
      </c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6"/>
    </row>
    <row r="227" spans="1:16" ht="78" customHeight="1">
      <c r="A227" s="7"/>
      <c r="B227" s="101" t="s">
        <v>169</v>
      </c>
      <c r="C227" s="102"/>
      <c r="D227" s="102"/>
      <c r="E227" s="102"/>
      <c r="F227" s="102"/>
      <c r="G227" s="103"/>
      <c r="H227" s="4" t="s">
        <v>25</v>
      </c>
      <c r="I227" s="4" t="s">
        <v>25</v>
      </c>
      <c r="J227" s="3" t="s">
        <v>25</v>
      </c>
      <c r="K227" s="3" t="s">
        <v>25</v>
      </c>
      <c r="L227" s="3" t="s">
        <v>25</v>
      </c>
      <c r="M227" s="3" t="s">
        <v>25</v>
      </c>
      <c r="N227" s="3" t="s">
        <v>25</v>
      </c>
      <c r="O227" s="3" t="s">
        <v>25</v>
      </c>
      <c r="P227" s="3" t="s">
        <v>25</v>
      </c>
    </row>
    <row r="228" spans="1:16">
      <c r="A228" s="7"/>
      <c r="B228" s="21"/>
      <c r="C228" s="34">
        <v>296.2</v>
      </c>
      <c r="D228" s="34">
        <v>528.70000000000005</v>
      </c>
      <c r="E228" s="35">
        <v>1</v>
      </c>
      <c r="F228" s="8" t="s">
        <v>25</v>
      </c>
      <c r="G228" s="8" t="s">
        <v>25</v>
      </c>
      <c r="H228" s="4" t="s">
        <v>25</v>
      </c>
      <c r="I228" s="4" t="s">
        <v>25</v>
      </c>
      <c r="J228" s="3" t="s">
        <v>25</v>
      </c>
      <c r="K228" s="3" t="s">
        <v>25</v>
      </c>
      <c r="L228" s="3" t="s">
        <v>25</v>
      </c>
      <c r="M228" s="3" t="s">
        <v>25</v>
      </c>
      <c r="N228" s="3" t="s">
        <v>25</v>
      </c>
      <c r="O228" s="3" t="s">
        <v>25</v>
      </c>
      <c r="P228" s="3" t="s">
        <v>25</v>
      </c>
    </row>
    <row r="229" spans="1:16" ht="15" customHeight="1">
      <c r="A229" s="7"/>
      <c r="B229" s="101" t="s">
        <v>128</v>
      </c>
      <c r="C229" s="102"/>
      <c r="D229" s="102"/>
      <c r="E229" s="102"/>
      <c r="F229" s="102"/>
      <c r="G229" s="103"/>
      <c r="H229" s="4" t="s">
        <v>25</v>
      </c>
      <c r="I229" s="4" t="s">
        <v>25</v>
      </c>
      <c r="J229" s="3" t="s">
        <v>25</v>
      </c>
      <c r="K229" s="3" t="s">
        <v>25</v>
      </c>
      <c r="L229" s="3" t="s">
        <v>25</v>
      </c>
      <c r="M229" s="3" t="s">
        <v>25</v>
      </c>
      <c r="N229" s="3" t="s">
        <v>25</v>
      </c>
      <c r="O229" s="3" t="s">
        <v>25</v>
      </c>
      <c r="P229" s="3" t="s">
        <v>25</v>
      </c>
    </row>
    <row r="230" spans="1:16">
      <c r="A230" s="7"/>
      <c r="B230" s="21"/>
      <c r="C230" s="34">
        <v>211.9</v>
      </c>
      <c r="D230" s="34">
        <v>245.25899999999999</v>
      </c>
      <c r="E230" s="35">
        <v>1</v>
      </c>
      <c r="F230" s="8" t="s">
        <v>25</v>
      </c>
      <c r="G230" s="8" t="s">
        <v>25</v>
      </c>
      <c r="H230" s="4" t="s">
        <v>25</v>
      </c>
      <c r="I230" s="4" t="s">
        <v>25</v>
      </c>
      <c r="J230" s="3" t="s">
        <v>25</v>
      </c>
      <c r="K230" s="3" t="s">
        <v>25</v>
      </c>
      <c r="L230" s="3" t="s">
        <v>25</v>
      </c>
      <c r="M230" s="3" t="s">
        <v>25</v>
      </c>
      <c r="N230" s="3" t="s">
        <v>25</v>
      </c>
      <c r="O230" s="3" t="s">
        <v>25</v>
      </c>
      <c r="P230" s="3" t="s">
        <v>25</v>
      </c>
    </row>
    <row r="231" spans="1:16" ht="15" customHeight="1">
      <c r="A231" s="7"/>
      <c r="B231" s="101" t="s">
        <v>129</v>
      </c>
      <c r="C231" s="102"/>
      <c r="D231" s="102"/>
      <c r="E231" s="102"/>
      <c r="F231" s="102"/>
      <c r="G231" s="103"/>
      <c r="H231" s="4" t="s">
        <v>25</v>
      </c>
      <c r="I231" s="4" t="s">
        <v>25</v>
      </c>
      <c r="J231" s="3" t="s">
        <v>25</v>
      </c>
      <c r="K231" s="3" t="s">
        <v>25</v>
      </c>
      <c r="L231" s="3" t="s">
        <v>25</v>
      </c>
      <c r="M231" s="3" t="s">
        <v>25</v>
      </c>
      <c r="N231" s="3" t="s">
        <v>25</v>
      </c>
      <c r="O231" s="3" t="s">
        <v>25</v>
      </c>
      <c r="P231" s="3" t="s">
        <v>25</v>
      </c>
    </row>
    <row r="232" spans="1:16">
      <c r="A232" s="7"/>
      <c r="B232" s="21"/>
      <c r="C232" s="34">
        <v>84.3</v>
      </c>
      <c r="D232" s="34">
        <v>283.38900000000001</v>
      </c>
      <c r="E232" s="35">
        <v>1</v>
      </c>
      <c r="F232" s="8" t="s">
        <v>25</v>
      </c>
      <c r="G232" s="8" t="s">
        <v>25</v>
      </c>
      <c r="H232" s="4" t="s">
        <v>25</v>
      </c>
      <c r="I232" s="4" t="s">
        <v>25</v>
      </c>
      <c r="J232" s="3" t="s">
        <v>25</v>
      </c>
      <c r="K232" s="3" t="s">
        <v>25</v>
      </c>
      <c r="L232" s="3" t="s">
        <v>25</v>
      </c>
      <c r="M232" s="3" t="s">
        <v>25</v>
      </c>
      <c r="N232" s="3" t="s">
        <v>25</v>
      </c>
      <c r="O232" s="3" t="s">
        <v>25</v>
      </c>
      <c r="P232" s="3" t="s">
        <v>25</v>
      </c>
    </row>
    <row r="233" spans="1:16" ht="56.25" customHeight="1">
      <c r="A233" s="7"/>
      <c r="B233" s="101" t="s">
        <v>138</v>
      </c>
      <c r="C233" s="102"/>
      <c r="D233" s="102"/>
      <c r="E233" s="102"/>
      <c r="F233" s="102"/>
      <c r="G233" s="103"/>
      <c r="H233" s="4" t="s">
        <v>25</v>
      </c>
      <c r="I233" s="4" t="s">
        <v>25</v>
      </c>
      <c r="J233" s="3" t="s">
        <v>25</v>
      </c>
      <c r="K233" s="3" t="s">
        <v>25</v>
      </c>
      <c r="L233" s="3" t="s">
        <v>25</v>
      </c>
      <c r="M233" s="3" t="s">
        <v>25</v>
      </c>
      <c r="N233" s="3" t="s">
        <v>25</v>
      </c>
      <c r="O233" s="3" t="s">
        <v>25</v>
      </c>
      <c r="P233" s="3" t="s">
        <v>25</v>
      </c>
    </row>
    <row r="234" spans="1:16">
      <c r="A234" s="7"/>
      <c r="B234" s="21"/>
      <c r="C234" s="34">
        <v>44.78</v>
      </c>
      <c r="D234" s="34">
        <v>44.78</v>
      </c>
      <c r="E234" s="35">
        <f>D234/C234</f>
        <v>1</v>
      </c>
      <c r="F234" s="8" t="s">
        <v>25</v>
      </c>
      <c r="G234" s="8" t="s">
        <v>25</v>
      </c>
      <c r="H234" s="4" t="s">
        <v>25</v>
      </c>
      <c r="I234" s="4" t="s">
        <v>25</v>
      </c>
      <c r="J234" s="3" t="s">
        <v>25</v>
      </c>
      <c r="K234" s="3" t="s">
        <v>25</v>
      </c>
      <c r="L234" s="3" t="s">
        <v>25</v>
      </c>
      <c r="M234" s="3" t="s">
        <v>25</v>
      </c>
      <c r="N234" s="3" t="s">
        <v>25</v>
      </c>
      <c r="O234" s="3" t="s">
        <v>25</v>
      </c>
      <c r="P234" s="3" t="s">
        <v>25</v>
      </c>
    </row>
    <row r="235" spans="1:16" ht="72">
      <c r="A235" s="22"/>
      <c r="B235" s="1" t="s">
        <v>189</v>
      </c>
      <c r="C235" s="4" t="s">
        <v>25</v>
      </c>
      <c r="D235" s="4" t="s">
        <v>25</v>
      </c>
      <c r="E235" s="26">
        <f>(E228+E234)/2</f>
        <v>1</v>
      </c>
      <c r="F235" s="3" t="s">
        <v>25</v>
      </c>
      <c r="G235" s="3" t="s">
        <v>25</v>
      </c>
      <c r="H235" s="4" t="s">
        <v>25</v>
      </c>
      <c r="I235" s="4" t="s">
        <v>25</v>
      </c>
      <c r="J235" s="3" t="s">
        <v>25</v>
      </c>
      <c r="K235" s="3" t="s">
        <v>25</v>
      </c>
      <c r="L235" s="3" t="s">
        <v>25</v>
      </c>
      <c r="M235" s="3" t="s">
        <v>25</v>
      </c>
      <c r="N235" s="3" t="s">
        <v>25</v>
      </c>
      <c r="O235" s="3" t="s">
        <v>25</v>
      </c>
      <c r="P235" s="3" t="s">
        <v>25</v>
      </c>
    </row>
    <row r="236" spans="1:16" ht="36">
      <c r="A236" s="22"/>
      <c r="B236" s="1" t="s">
        <v>190</v>
      </c>
      <c r="C236" s="4" t="s">
        <v>25</v>
      </c>
      <c r="D236" s="4" t="s">
        <v>25</v>
      </c>
      <c r="E236" s="3" t="s">
        <v>25</v>
      </c>
      <c r="F236" s="3" t="s">
        <v>25</v>
      </c>
      <c r="G236" s="3" t="s">
        <v>25</v>
      </c>
      <c r="H236" s="32">
        <v>2</v>
      </c>
      <c r="I236" s="32">
        <v>2</v>
      </c>
      <c r="J236" s="33">
        <f>I236/H236</f>
        <v>1</v>
      </c>
      <c r="K236" s="3" t="s">
        <v>25</v>
      </c>
      <c r="L236" s="3" t="s">
        <v>25</v>
      </c>
      <c r="M236" s="3" t="s">
        <v>25</v>
      </c>
      <c r="N236" s="3" t="s">
        <v>25</v>
      </c>
      <c r="O236" s="3" t="s">
        <v>25</v>
      </c>
      <c r="P236" s="3" t="s">
        <v>25</v>
      </c>
    </row>
    <row r="237" spans="1:16">
      <c r="A237" s="104" t="s">
        <v>140</v>
      </c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6"/>
    </row>
    <row r="238" spans="1:16" ht="76.5" customHeight="1">
      <c r="A238" s="7"/>
      <c r="B238" s="101" t="s">
        <v>169</v>
      </c>
      <c r="C238" s="102"/>
      <c r="D238" s="102"/>
      <c r="E238" s="102"/>
      <c r="F238" s="102"/>
      <c r="G238" s="103"/>
      <c r="H238" s="4" t="s">
        <v>25</v>
      </c>
      <c r="I238" s="4" t="s">
        <v>25</v>
      </c>
      <c r="J238" s="3" t="s">
        <v>25</v>
      </c>
      <c r="K238" s="3" t="s">
        <v>25</v>
      </c>
      <c r="L238" s="3" t="s">
        <v>25</v>
      </c>
      <c r="M238" s="3" t="s">
        <v>25</v>
      </c>
      <c r="N238" s="3" t="s">
        <v>25</v>
      </c>
      <c r="O238" s="3" t="s">
        <v>25</v>
      </c>
      <c r="P238" s="3" t="s">
        <v>25</v>
      </c>
    </row>
    <row r="239" spans="1:16">
      <c r="A239" s="7"/>
      <c r="B239" s="21"/>
      <c r="C239" s="34">
        <v>296.2</v>
      </c>
      <c r="D239" s="34">
        <v>528.70000000000005</v>
      </c>
      <c r="E239" s="35">
        <v>1</v>
      </c>
      <c r="F239" s="8" t="s">
        <v>25</v>
      </c>
      <c r="G239" s="8" t="s">
        <v>25</v>
      </c>
      <c r="H239" s="4" t="s">
        <v>25</v>
      </c>
      <c r="I239" s="4" t="s">
        <v>25</v>
      </c>
      <c r="J239" s="3" t="s">
        <v>25</v>
      </c>
      <c r="K239" s="3" t="s">
        <v>25</v>
      </c>
      <c r="L239" s="3" t="s">
        <v>25</v>
      </c>
      <c r="M239" s="3" t="s">
        <v>25</v>
      </c>
      <c r="N239" s="3" t="s">
        <v>25</v>
      </c>
      <c r="O239" s="3" t="s">
        <v>25</v>
      </c>
      <c r="P239" s="3" t="s">
        <v>25</v>
      </c>
    </row>
    <row r="240" spans="1:16" ht="15" customHeight="1">
      <c r="A240" s="7"/>
      <c r="B240" s="101" t="s">
        <v>128</v>
      </c>
      <c r="C240" s="102"/>
      <c r="D240" s="102"/>
      <c r="E240" s="102"/>
      <c r="F240" s="102"/>
      <c r="G240" s="103"/>
      <c r="H240" s="4" t="s">
        <v>25</v>
      </c>
      <c r="I240" s="4" t="s">
        <v>25</v>
      </c>
      <c r="J240" s="3" t="s">
        <v>25</v>
      </c>
      <c r="K240" s="3" t="s">
        <v>25</v>
      </c>
      <c r="L240" s="3" t="s">
        <v>25</v>
      </c>
      <c r="M240" s="3" t="s">
        <v>25</v>
      </c>
      <c r="N240" s="3" t="s">
        <v>25</v>
      </c>
      <c r="O240" s="3" t="s">
        <v>25</v>
      </c>
      <c r="P240" s="3" t="s">
        <v>25</v>
      </c>
    </row>
    <row r="241" spans="1:16">
      <c r="A241" s="7"/>
      <c r="B241" s="21"/>
      <c r="C241" s="34">
        <v>211.9</v>
      </c>
      <c r="D241" s="34">
        <v>245.25899999999999</v>
      </c>
      <c r="E241" s="35">
        <v>1</v>
      </c>
      <c r="F241" s="8" t="s">
        <v>25</v>
      </c>
      <c r="G241" s="8" t="s">
        <v>25</v>
      </c>
      <c r="H241" s="4" t="s">
        <v>25</v>
      </c>
      <c r="I241" s="4" t="s">
        <v>25</v>
      </c>
      <c r="J241" s="3" t="s">
        <v>25</v>
      </c>
      <c r="K241" s="3" t="s">
        <v>25</v>
      </c>
      <c r="L241" s="3" t="s">
        <v>25</v>
      </c>
      <c r="M241" s="3" t="s">
        <v>25</v>
      </c>
      <c r="N241" s="3" t="s">
        <v>25</v>
      </c>
      <c r="O241" s="3" t="s">
        <v>25</v>
      </c>
      <c r="P241" s="3" t="s">
        <v>25</v>
      </c>
    </row>
    <row r="242" spans="1:16" ht="15" customHeight="1">
      <c r="A242" s="7"/>
      <c r="B242" s="101" t="s">
        <v>129</v>
      </c>
      <c r="C242" s="102"/>
      <c r="D242" s="102"/>
      <c r="E242" s="102"/>
      <c r="F242" s="102"/>
      <c r="G242" s="103"/>
      <c r="H242" s="4" t="s">
        <v>25</v>
      </c>
      <c r="I242" s="4" t="s">
        <v>25</v>
      </c>
      <c r="J242" s="3" t="s">
        <v>25</v>
      </c>
      <c r="K242" s="3" t="s">
        <v>25</v>
      </c>
      <c r="L242" s="3" t="s">
        <v>25</v>
      </c>
      <c r="M242" s="3" t="s">
        <v>25</v>
      </c>
      <c r="N242" s="3" t="s">
        <v>25</v>
      </c>
      <c r="O242" s="3" t="s">
        <v>25</v>
      </c>
      <c r="P242" s="3" t="s">
        <v>25</v>
      </c>
    </row>
    <row r="243" spans="1:16">
      <c r="A243" s="7"/>
      <c r="B243" s="21"/>
      <c r="C243" s="34">
        <v>84.3</v>
      </c>
      <c r="D243" s="34">
        <v>283.38900000000001</v>
      </c>
      <c r="E243" s="35">
        <v>1</v>
      </c>
      <c r="F243" s="8" t="s">
        <v>25</v>
      </c>
      <c r="G243" s="8" t="s">
        <v>25</v>
      </c>
      <c r="H243" s="4" t="s">
        <v>25</v>
      </c>
      <c r="I243" s="4" t="s">
        <v>25</v>
      </c>
      <c r="J243" s="3" t="s">
        <v>25</v>
      </c>
      <c r="K243" s="3" t="s">
        <v>25</v>
      </c>
      <c r="L243" s="3" t="s">
        <v>25</v>
      </c>
      <c r="M243" s="3" t="s">
        <v>25</v>
      </c>
      <c r="N243" s="3" t="s">
        <v>25</v>
      </c>
      <c r="O243" s="3" t="s">
        <v>25</v>
      </c>
      <c r="P243" s="3" t="s">
        <v>25</v>
      </c>
    </row>
    <row r="244" spans="1:16" ht="44.25" customHeight="1">
      <c r="A244" s="7"/>
      <c r="B244" s="101" t="s">
        <v>138</v>
      </c>
      <c r="C244" s="102"/>
      <c r="D244" s="102"/>
      <c r="E244" s="102"/>
      <c r="F244" s="102"/>
      <c r="G244" s="103"/>
      <c r="H244" s="4" t="s">
        <v>25</v>
      </c>
      <c r="I244" s="4" t="s">
        <v>25</v>
      </c>
      <c r="J244" s="3" t="s">
        <v>25</v>
      </c>
      <c r="K244" s="3" t="s">
        <v>25</v>
      </c>
      <c r="L244" s="3" t="s">
        <v>25</v>
      </c>
      <c r="M244" s="3" t="s">
        <v>25</v>
      </c>
      <c r="N244" s="3" t="s">
        <v>25</v>
      </c>
      <c r="O244" s="3" t="s">
        <v>25</v>
      </c>
      <c r="P244" s="3" t="s">
        <v>25</v>
      </c>
    </row>
    <row r="245" spans="1:16">
      <c r="A245" s="7"/>
      <c r="B245" s="21"/>
      <c r="C245" s="34">
        <v>44.78</v>
      </c>
      <c r="D245" s="34">
        <v>44.78</v>
      </c>
      <c r="E245" s="35">
        <f>D245/C245</f>
        <v>1</v>
      </c>
      <c r="F245" s="8" t="s">
        <v>25</v>
      </c>
      <c r="G245" s="8" t="s">
        <v>25</v>
      </c>
      <c r="H245" s="4" t="s">
        <v>25</v>
      </c>
      <c r="I245" s="4" t="s">
        <v>25</v>
      </c>
      <c r="J245" s="3" t="s">
        <v>25</v>
      </c>
      <c r="K245" s="3" t="s">
        <v>25</v>
      </c>
      <c r="L245" s="3" t="s">
        <v>25</v>
      </c>
      <c r="M245" s="3" t="s">
        <v>25</v>
      </c>
      <c r="N245" s="3" t="s">
        <v>25</v>
      </c>
      <c r="O245" s="3" t="s">
        <v>25</v>
      </c>
      <c r="P245" s="3" t="s">
        <v>25</v>
      </c>
    </row>
    <row r="246" spans="1:16" ht="72">
      <c r="A246" s="22"/>
      <c r="B246" s="1" t="s">
        <v>188</v>
      </c>
      <c r="C246" s="4" t="s">
        <v>25</v>
      </c>
      <c r="D246" s="4" t="s">
        <v>25</v>
      </c>
      <c r="E246" s="26">
        <f>E239/1</f>
        <v>1</v>
      </c>
      <c r="F246" s="3" t="s">
        <v>25</v>
      </c>
      <c r="G246" s="3" t="s">
        <v>25</v>
      </c>
      <c r="H246" s="4" t="s">
        <v>25</v>
      </c>
      <c r="I246" s="4" t="s">
        <v>25</v>
      </c>
      <c r="J246" s="3" t="s">
        <v>25</v>
      </c>
      <c r="K246" s="3" t="s">
        <v>25</v>
      </c>
      <c r="L246" s="3" t="s">
        <v>25</v>
      </c>
      <c r="M246" s="3" t="s">
        <v>25</v>
      </c>
      <c r="N246" s="3" t="s">
        <v>25</v>
      </c>
      <c r="O246" s="3" t="s">
        <v>25</v>
      </c>
      <c r="P246" s="3" t="s">
        <v>25</v>
      </c>
    </row>
    <row r="247" spans="1:16" ht="36">
      <c r="A247" s="22"/>
      <c r="B247" s="1" t="s">
        <v>187</v>
      </c>
      <c r="C247" s="4" t="s">
        <v>25</v>
      </c>
      <c r="D247" s="4" t="s">
        <v>25</v>
      </c>
      <c r="E247" s="3" t="s">
        <v>25</v>
      </c>
      <c r="F247" s="3" t="s">
        <v>25</v>
      </c>
      <c r="G247" s="3" t="s">
        <v>25</v>
      </c>
      <c r="H247" s="32">
        <v>2</v>
      </c>
      <c r="I247" s="32">
        <v>2</v>
      </c>
      <c r="J247" s="33">
        <f>I247/H247</f>
        <v>1</v>
      </c>
      <c r="K247" s="3" t="s">
        <v>25</v>
      </c>
      <c r="L247" s="3" t="s">
        <v>25</v>
      </c>
      <c r="M247" s="3" t="s">
        <v>25</v>
      </c>
      <c r="N247" s="3" t="s">
        <v>25</v>
      </c>
      <c r="O247" s="3" t="s">
        <v>25</v>
      </c>
      <c r="P247" s="3" t="s">
        <v>25</v>
      </c>
    </row>
    <row r="248" spans="1:16" ht="15" customHeight="1">
      <c r="A248" s="104" t="s">
        <v>139</v>
      </c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6"/>
    </row>
    <row r="249" spans="1:16" ht="78" customHeight="1">
      <c r="A249" s="7"/>
      <c r="B249" s="101" t="s">
        <v>169</v>
      </c>
      <c r="C249" s="102"/>
      <c r="D249" s="102"/>
      <c r="E249" s="102"/>
      <c r="F249" s="102"/>
      <c r="G249" s="103"/>
      <c r="H249" s="4" t="s">
        <v>25</v>
      </c>
      <c r="I249" s="4" t="s">
        <v>25</v>
      </c>
      <c r="J249" s="3" t="s">
        <v>25</v>
      </c>
      <c r="K249" s="3" t="s">
        <v>25</v>
      </c>
      <c r="L249" s="3" t="s">
        <v>25</v>
      </c>
      <c r="M249" s="3" t="s">
        <v>25</v>
      </c>
      <c r="N249" s="3" t="s">
        <v>25</v>
      </c>
      <c r="O249" s="3" t="s">
        <v>25</v>
      </c>
      <c r="P249" s="3" t="s">
        <v>25</v>
      </c>
    </row>
    <row r="250" spans="1:16">
      <c r="A250" s="7"/>
      <c r="B250" s="21"/>
      <c r="C250" s="34">
        <v>296.2</v>
      </c>
      <c r="D250" s="34">
        <v>528.70000000000005</v>
      </c>
      <c r="E250" s="35">
        <v>1</v>
      </c>
      <c r="F250" s="8" t="s">
        <v>25</v>
      </c>
      <c r="G250" s="8" t="s">
        <v>25</v>
      </c>
      <c r="H250" s="4" t="s">
        <v>25</v>
      </c>
      <c r="I250" s="4" t="s">
        <v>25</v>
      </c>
      <c r="J250" s="3" t="s">
        <v>25</v>
      </c>
      <c r="K250" s="3" t="s">
        <v>25</v>
      </c>
      <c r="L250" s="3" t="s">
        <v>25</v>
      </c>
      <c r="M250" s="3" t="s">
        <v>25</v>
      </c>
      <c r="N250" s="3" t="s">
        <v>25</v>
      </c>
      <c r="O250" s="3" t="s">
        <v>25</v>
      </c>
      <c r="P250" s="3" t="s">
        <v>25</v>
      </c>
    </row>
    <row r="251" spans="1:16" ht="15" customHeight="1">
      <c r="A251" s="7"/>
      <c r="B251" s="101" t="s">
        <v>128</v>
      </c>
      <c r="C251" s="102"/>
      <c r="D251" s="102"/>
      <c r="E251" s="102"/>
      <c r="F251" s="102"/>
      <c r="G251" s="103"/>
      <c r="H251" s="4" t="s">
        <v>25</v>
      </c>
      <c r="I251" s="4" t="s">
        <v>25</v>
      </c>
      <c r="J251" s="3" t="s">
        <v>25</v>
      </c>
      <c r="K251" s="3" t="s">
        <v>25</v>
      </c>
      <c r="L251" s="3" t="s">
        <v>25</v>
      </c>
      <c r="M251" s="3" t="s">
        <v>25</v>
      </c>
      <c r="N251" s="3" t="s">
        <v>25</v>
      </c>
      <c r="O251" s="3" t="s">
        <v>25</v>
      </c>
      <c r="P251" s="3" t="s">
        <v>25</v>
      </c>
    </row>
    <row r="252" spans="1:16">
      <c r="A252" s="7"/>
      <c r="B252" s="21"/>
      <c r="C252" s="34">
        <v>211.9</v>
      </c>
      <c r="D252" s="34">
        <v>245.25899999999999</v>
      </c>
      <c r="E252" s="35">
        <v>1</v>
      </c>
      <c r="F252" s="8" t="s">
        <v>25</v>
      </c>
      <c r="G252" s="8" t="s">
        <v>25</v>
      </c>
      <c r="H252" s="4" t="s">
        <v>25</v>
      </c>
      <c r="I252" s="4" t="s">
        <v>25</v>
      </c>
      <c r="J252" s="3" t="s">
        <v>25</v>
      </c>
      <c r="K252" s="3" t="s">
        <v>25</v>
      </c>
      <c r="L252" s="3" t="s">
        <v>25</v>
      </c>
      <c r="M252" s="3" t="s">
        <v>25</v>
      </c>
      <c r="N252" s="3" t="s">
        <v>25</v>
      </c>
      <c r="O252" s="3" t="s">
        <v>25</v>
      </c>
      <c r="P252" s="3" t="s">
        <v>25</v>
      </c>
    </row>
    <row r="253" spans="1:16" ht="15" customHeight="1">
      <c r="A253" s="7"/>
      <c r="B253" s="101" t="s">
        <v>129</v>
      </c>
      <c r="C253" s="102"/>
      <c r="D253" s="102"/>
      <c r="E253" s="102"/>
      <c r="F253" s="102"/>
      <c r="G253" s="103"/>
      <c r="H253" s="4" t="s">
        <v>25</v>
      </c>
      <c r="I253" s="4" t="s">
        <v>25</v>
      </c>
      <c r="J253" s="3" t="s">
        <v>25</v>
      </c>
      <c r="K253" s="3" t="s">
        <v>25</v>
      </c>
      <c r="L253" s="3" t="s">
        <v>25</v>
      </c>
      <c r="M253" s="3" t="s">
        <v>25</v>
      </c>
      <c r="N253" s="3" t="s">
        <v>25</v>
      </c>
      <c r="O253" s="3" t="s">
        <v>25</v>
      </c>
      <c r="P253" s="3" t="s">
        <v>25</v>
      </c>
    </row>
    <row r="254" spans="1:16">
      <c r="A254" s="7"/>
      <c r="B254" s="21"/>
      <c r="C254" s="34">
        <v>84.3</v>
      </c>
      <c r="D254" s="34">
        <v>283.38900000000001</v>
      </c>
      <c r="E254" s="35">
        <v>1</v>
      </c>
      <c r="F254" s="8" t="s">
        <v>25</v>
      </c>
      <c r="G254" s="8" t="s">
        <v>25</v>
      </c>
      <c r="H254" s="4" t="s">
        <v>25</v>
      </c>
      <c r="I254" s="4" t="s">
        <v>25</v>
      </c>
      <c r="J254" s="3" t="s">
        <v>25</v>
      </c>
      <c r="K254" s="3" t="s">
        <v>25</v>
      </c>
      <c r="L254" s="3" t="s">
        <v>25</v>
      </c>
      <c r="M254" s="3" t="s">
        <v>25</v>
      </c>
      <c r="N254" s="3" t="s">
        <v>25</v>
      </c>
      <c r="O254" s="3" t="s">
        <v>25</v>
      </c>
      <c r="P254" s="3" t="s">
        <v>25</v>
      </c>
    </row>
    <row r="255" spans="1:16" ht="45.75" customHeight="1">
      <c r="A255" s="7"/>
      <c r="B255" s="101" t="s">
        <v>138</v>
      </c>
      <c r="C255" s="102"/>
      <c r="D255" s="102"/>
      <c r="E255" s="102"/>
      <c r="F255" s="102"/>
      <c r="G255" s="103"/>
      <c r="H255" s="4" t="s">
        <v>25</v>
      </c>
      <c r="I255" s="4" t="s">
        <v>25</v>
      </c>
      <c r="J255" s="3" t="s">
        <v>25</v>
      </c>
      <c r="K255" s="3" t="s">
        <v>25</v>
      </c>
      <c r="L255" s="3" t="s">
        <v>25</v>
      </c>
      <c r="M255" s="3" t="s">
        <v>25</v>
      </c>
      <c r="N255" s="3" t="s">
        <v>25</v>
      </c>
      <c r="O255" s="3" t="s">
        <v>25</v>
      </c>
      <c r="P255" s="3" t="s">
        <v>25</v>
      </c>
    </row>
    <row r="256" spans="1:16">
      <c r="A256" s="7"/>
      <c r="B256" s="21"/>
      <c r="C256" s="34">
        <v>44.78</v>
      </c>
      <c r="D256" s="34">
        <v>44.78</v>
      </c>
      <c r="E256" s="35">
        <f>D256/C256</f>
        <v>1</v>
      </c>
      <c r="F256" s="8" t="s">
        <v>25</v>
      </c>
      <c r="G256" s="8" t="s">
        <v>25</v>
      </c>
      <c r="H256" s="4" t="s">
        <v>25</v>
      </c>
      <c r="I256" s="4" t="s">
        <v>25</v>
      </c>
      <c r="J256" s="3" t="s">
        <v>25</v>
      </c>
      <c r="K256" s="3" t="s">
        <v>25</v>
      </c>
      <c r="L256" s="3" t="s">
        <v>25</v>
      </c>
      <c r="M256" s="3" t="s">
        <v>25</v>
      </c>
      <c r="N256" s="3" t="s">
        <v>25</v>
      </c>
      <c r="O256" s="3" t="s">
        <v>25</v>
      </c>
      <c r="P256" s="3" t="s">
        <v>25</v>
      </c>
    </row>
    <row r="257" spans="1:17" ht="72">
      <c r="A257" s="22"/>
      <c r="B257" s="1" t="s">
        <v>186</v>
      </c>
      <c r="C257" s="4" t="s">
        <v>25</v>
      </c>
      <c r="D257" s="4" t="s">
        <v>25</v>
      </c>
      <c r="E257" s="26">
        <f>(E250+E256)/2</f>
        <v>1</v>
      </c>
      <c r="F257" s="3" t="s">
        <v>25</v>
      </c>
      <c r="G257" s="3" t="s">
        <v>25</v>
      </c>
      <c r="H257" s="4" t="s">
        <v>25</v>
      </c>
      <c r="I257" s="4" t="s">
        <v>25</v>
      </c>
      <c r="J257" s="3" t="s">
        <v>25</v>
      </c>
      <c r="K257" s="3" t="s">
        <v>25</v>
      </c>
      <c r="L257" s="3" t="s">
        <v>25</v>
      </c>
      <c r="M257" s="3" t="s">
        <v>25</v>
      </c>
      <c r="N257" s="3" t="s">
        <v>25</v>
      </c>
      <c r="O257" s="3" t="s">
        <v>25</v>
      </c>
      <c r="P257" s="3" t="s">
        <v>25</v>
      </c>
    </row>
    <row r="258" spans="1:17" ht="36">
      <c r="A258" s="22"/>
      <c r="B258" s="1" t="s">
        <v>185</v>
      </c>
      <c r="C258" s="4" t="s">
        <v>25</v>
      </c>
      <c r="D258" s="4" t="s">
        <v>25</v>
      </c>
      <c r="E258" s="3" t="s">
        <v>25</v>
      </c>
      <c r="F258" s="3" t="s">
        <v>25</v>
      </c>
      <c r="G258" s="3" t="s">
        <v>25</v>
      </c>
      <c r="H258" s="32">
        <v>2</v>
      </c>
      <c r="I258" s="32">
        <v>2</v>
      </c>
      <c r="J258" s="33">
        <f>I258/H258</f>
        <v>1</v>
      </c>
      <c r="K258" s="3" t="s">
        <v>25</v>
      </c>
      <c r="L258" s="3" t="s">
        <v>25</v>
      </c>
      <c r="M258" s="3" t="s">
        <v>25</v>
      </c>
      <c r="N258" s="3" t="s">
        <v>25</v>
      </c>
      <c r="O258" s="3" t="s">
        <v>25</v>
      </c>
      <c r="P258" s="3" t="s">
        <v>25</v>
      </c>
    </row>
    <row r="259" spans="1:17" ht="21" customHeight="1">
      <c r="A259" s="104" t="s">
        <v>137</v>
      </c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6"/>
    </row>
    <row r="260" spans="1:17" ht="76.5" customHeight="1">
      <c r="A260" s="7"/>
      <c r="B260" s="101" t="s">
        <v>169</v>
      </c>
      <c r="C260" s="102"/>
      <c r="D260" s="102"/>
      <c r="E260" s="102"/>
      <c r="F260" s="102"/>
      <c r="G260" s="103"/>
      <c r="H260" s="4" t="s">
        <v>25</v>
      </c>
      <c r="I260" s="4" t="s">
        <v>25</v>
      </c>
      <c r="J260" s="3" t="s">
        <v>25</v>
      </c>
      <c r="K260" s="3" t="s">
        <v>25</v>
      </c>
      <c r="L260" s="3" t="s">
        <v>25</v>
      </c>
      <c r="M260" s="3" t="s">
        <v>25</v>
      </c>
      <c r="N260" s="3" t="s">
        <v>25</v>
      </c>
      <c r="O260" s="3" t="s">
        <v>25</v>
      </c>
      <c r="P260" s="3" t="s">
        <v>25</v>
      </c>
    </row>
    <row r="261" spans="1:17">
      <c r="A261" s="7"/>
      <c r="B261" s="21"/>
      <c r="C261" s="34">
        <v>296.2</v>
      </c>
      <c r="D261" s="34">
        <v>528.70000000000005</v>
      </c>
      <c r="E261" s="35">
        <v>1</v>
      </c>
      <c r="F261" s="8" t="s">
        <v>25</v>
      </c>
      <c r="G261" s="8" t="s">
        <v>25</v>
      </c>
      <c r="H261" s="4" t="s">
        <v>25</v>
      </c>
      <c r="I261" s="4" t="s">
        <v>25</v>
      </c>
      <c r="J261" s="3" t="s">
        <v>25</v>
      </c>
      <c r="K261" s="3" t="s">
        <v>25</v>
      </c>
      <c r="L261" s="3" t="s">
        <v>25</v>
      </c>
      <c r="M261" s="3" t="s">
        <v>25</v>
      </c>
      <c r="N261" s="3" t="s">
        <v>25</v>
      </c>
      <c r="O261" s="3" t="s">
        <v>25</v>
      </c>
      <c r="P261" s="3" t="s">
        <v>25</v>
      </c>
    </row>
    <row r="262" spans="1:17" ht="15" customHeight="1">
      <c r="A262" s="7"/>
      <c r="B262" s="101" t="s">
        <v>128</v>
      </c>
      <c r="C262" s="102"/>
      <c r="D262" s="102"/>
      <c r="E262" s="102"/>
      <c r="F262" s="102"/>
      <c r="G262" s="103"/>
      <c r="H262" s="4" t="s">
        <v>25</v>
      </c>
      <c r="I262" s="4" t="s">
        <v>25</v>
      </c>
      <c r="J262" s="3" t="s">
        <v>25</v>
      </c>
      <c r="K262" s="3" t="s">
        <v>25</v>
      </c>
      <c r="L262" s="3" t="s">
        <v>25</v>
      </c>
      <c r="M262" s="3" t="s">
        <v>25</v>
      </c>
      <c r="N262" s="3" t="s">
        <v>25</v>
      </c>
      <c r="O262" s="3" t="s">
        <v>25</v>
      </c>
      <c r="P262" s="3" t="s">
        <v>25</v>
      </c>
    </row>
    <row r="263" spans="1:17">
      <c r="A263" s="7"/>
      <c r="B263" s="21"/>
      <c r="C263" s="34">
        <v>211.9</v>
      </c>
      <c r="D263" s="34">
        <v>245.25899999999999</v>
      </c>
      <c r="E263" s="35">
        <v>1</v>
      </c>
      <c r="F263" s="8" t="s">
        <v>25</v>
      </c>
      <c r="G263" s="8" t="s">
        <v>25</v>
      </c>
      <c r="H263" s="4" t="s">
        <v>25</v>
      </c>
      <c r="I263" s="4" t="s">
        <v>25</v>
      </c>
      <c r="J263" s="3" t="s">
        <v>25</v>
      </c>
      <c r="K263" s="3" t="s">
        <v>25</v>
      </c>
      <c r="L263" s="3" t="s">
        <v>25</v>
      </c>
      <c r="M263" s="3" t="s">
        <v>25</v>
      </c>
      <c r="N263" s="3" t="s">
        <v>25</v>
      </c>
      <c r="O263" s="3" t="s">
        <v>25</v>
      </c>
      <c r="P263" s="3" t="s">
        <v>25</v>
      </c>
    </row>
    <row r="264" spans="1:17" ht="15" customHeight="1">
      <c r="A264" s="7"/>
      <c r="B264" s="101" t="s">
        <v>129</v>
      </c>
      <c r="C264" s="102"/>
      <c r="D264" s="102"/>
      <c r="E264" s="102"/>
      <c r="F264" s="102"/>
      <c r="G264" s="103"/>
      <c r="H264" s="4" t="s">
        <v>25</v>
      </c>
      <c r="I264" s="4" t="s">
        <v>25</v>
      </c>
      <c r="J264" s="3" t="s">
        <v>25</v>
      </c>
      <c r="K264" s="3" t="s">
        <v>25</v>
      </c>
      <c r="L264" s="3" t="s">
        <v>25</v>
      </c>
      <c r="M264" s="3" t="s">
        <v>25</v>
      </c>
      <c r="N264" s="3" t="s">
        <v>25</v>
      </c>
      <c r="O264" s="3" t="s">
        <v>25</v>
      </c>
      <c r="P264" s="3" t="s">
        <v>25</v>
      </c>
    </row>
    <row r="265" spans="1:17">
      <c r="A265" s="7"/>
      <c r="B265" s="21"/>
      <c r="C265" s="34">
        <v>84.3</v>
      </c>
      <c r="D265" s="34">
        <v>283.38900000000001</v>
      </c>
      <c r="E265" s="35">
        <v>1</v>
      </c>
      <c r="F265" s="8" t="s">
        <v>25</v>
      </c>
      <c r="G265" s="8" t="s">
        <v>25</v>
      </c>
      <c r="H265" s="4" t="s">
        <v>25</v>
      </c>
      <c r="I265" s="4" t="s">
        <v>25</v>
      </c>
      <c r="J265" s="3" t="s">
        <v>25</v>
      </c>
      <c r="K265" s="3" t="s">
        <v>25</v>
      </c>
      <c r="L265" s="3" t="s">
        <v>25</v>
      </c>
      <c r="M265" s="3" t="s">
        <v>25</v>
      </c>
      <c r="N265" s="3" t="s">
        <v>25</v>
      </c>
      <c r="O265" s="3" t="s">
        <v>25</v>
      </c>
      <c r="P265" s="3" t="s">
        <v>25</v>
      </c>
    </row>
    <row r="266" spans="1:17" ht="72">
      <c r="A266" s="22"/>
      <c r="B266" s="1" t="s">
        <v>183</v>
      </c>
      <c r="C266" s="4" t="s">
        <v>25</v>
      </c>
      <c r="D266" s="4" t="s">
        <v>25</v>
      </c>
      <c r="E266" s="26">
        <f>E261/1</f>
        <v>1</v>
      </c>
      <c r="F266" s="3" t="s">
        <v>25</v>
      </c>
      <c r="G266" s="3" t="s">
        <v>25</v>
      </c>
      <c r="H266" s="4" t="s">
        <v>25</v>
      </c>
      <c r="I266" s="4" t="s">
        <v>25</v>
      </c>
      <c r="J266" s="3" t="s">
        <v>25</v>
      </c>
      <c r="K266" s="3" t="s">
        <v>25</v>
      </c>
      <c r="L266" s="3" t="s">
        <v>25</v>
      </c>
      <c r="M266" s="3" t="s">
        <v>25</v>
      </c>
      <c r="N266" s="3" t="s">
        <v>25</v>
      </c>
      <c r="O266" s="3" t="s">
        <v>25</v>
      </c>
      <c r="P266" s="3" t="s">
        <v>25</v>
      </c>
    </row>
    <row r="267" spans="1:17" ht="36">
      <c r="A267" s="22"/>
      <c r="B267" s="1" t="s">
        <v>184</v>
      </c>
      <c r="C267" s="4" t="s">
        <v>25</v>
      </c>
      <c r="D267" s="4" t="s">
        <v>25</v>
      </c>
      <c r="E267" s="3" t="s">
        <v>25</v>
      </c>
      <c r="F267" s="3" t="s">
        <v>25</v>
      </c>
      <c r="G267" s="3" t="s">
        <v>25</v>
      </c>
      <c r="H267" s="32">
        <v>1</v>
      </c>
      <c r="I267" s="32">
        <v>1</v>
      </c>
      <c r="J267" s="33">
        <f>I267/H267</f>
        <v>1</v>
      </c>
      <c r="K267" s="3" t="s">
        <v>25</v>
      </c>
      <c r="L267" s="3" t="s">
        <v>25</v>
      </c>
      <c r="M267" s="3" t="s">
        <v>25</v>
      </c>
      <c r="N267" s="3" t="s">
        <v>25</v>
      </c>
      <c r="O267" s="3" t="s">
        <v>25</v>
      </c>
      <c r="P267" s="3" t="s">
        <v>25</v>
      </c>
    </row>
    <row r="268" spans="1:17" ht="33.75" customHeight="1">
      <c r="A268" s="23"/>
      <c r="B268" s="1" t="s">
        <v>54</v>
      </c>
      <c r="C268" s="24" t="s">
        <v>25</v>
      </c>
      <c r="D268" s="24" t="s">
        <v>25</v>
      </c>
      <c r="E268" s="9" t="s">
        <v>25</v>
      </c>
      <c r="F268" s="26">
        <f>(E124+E136+E161+E174+E179+E188+E197+E206+E215+E224+E235+E246+E257+E266)/14</f>
        <v>0.9285714285714286</v>
      </c>
      <c r="G268" s="9" t="s">
        <v>25</v>
      </c>
      <c r="H268" s="24" t="s">
        <v>25</v>
      </c>
      <c r="I268" s="24" t="s">
        <v>25</v>
      </c>
      <c r="J268" s="9" t="s">
        <v>25</v>
      </c>
      <c r="K268" s="9" t="s">
        <v>25</v>
      </c>
      <c r="L268" s="9" t="s">
        <v>25</v>
      </c>
      <c r="M268" s="9" t="s">
        <v>25</v>
      </c>
      <c r="N268" s="9" t="s">
        <v>25</v>
      </c>
      <c r="O268" s="9" t="s">
        <v>25</v>
      </c>
      <c r="P268" s="9" t="s">
        <v>25</v>
      </c>
    </row>
    <row r="269" spans="1:17" ht="30.75" customHeight="1">
      <c r="A269" s="23"/>
      <c r="B269" s="1" t="s">
        <v>96</v>
      </c>
      <c r="C269" s="24" t="s">
        <v>25</v>
      </c>
      <c r="D269" s="24" t="s">
        <v>25</v>
      </c>
      <c r="E269" s="9" t="s">
        <v>25</v>
      </c>
      <c r="F269" s="9" t="s">
        <v>25</v>
      </c>
      <c r="G269" s="16">
        <f>0.6*F120+0.4*F268</f>
        <v>0.95985714285714285</v>
      </c>
      <c r="H269" s="24" t="s">
        <v>25</v>
      </c>
      <c r="I269" s="24" t="s">
        <v>25</v>
      </c>
      <c r="J269" s="9" t="s">
        <v>25</v>
      </c>
      <c r="K269" s="9" t="s">
        <v>25</v>
      </c>
      <c r="L269" s="9" t="s">
        <v>25</v>
      </c>
      <c r="M269" s="9" t="s">
        <v>25</v>
      </c>
      <c r="N269" s="9" t="s">
        <v>25</v>
      </c>
      <c r="O269" s="9" t="s">
        <v>25</v>
      </c>
      <c r="P269" s="9" t="s">
        <v>25</v>
      </c>
    </row>
    <row r="270" spans="1:17" ht="36">
      <c r="A270" s="23"/>
      <c r="B270" s="1" t="s">
        <v>55</v>
      </c>
      <c r="C270" s="24" t="s">
        <v>25</v>
      </c>
      <c r="D270" s="24" t="s">
        <v>25</v>
      </c>
      <c r="E270" s="9" t="s">
        <v>25</v>
      </c>
      <c r="F270" s="9" t="s">
        <v>25</v>
      </c>
      <c r="G270" s="9" t="s">
        <v>25</v>
      </c>
      <c r="H270" s="24" t="s">
        <v>25</v>
      </c>
      <c r="I270" s="24" t="s">
        <v>25</v>
      </c>
      <c r="J270" s="9" t="s">
        <v>25</v>
      </c>
      <c r="K270" s="16">
        <f>10725185.5/11287064.9</f>
        <v>0.95021917522597033</v>
      </c>
      <c r="L270" s="16">
        <f>3576156.9/3824000</f>
        <v>0.9351874738493724</v>
      </c>
      <c r="M270" s="16">
        <f>52973.8/53088.2</f>
        <v>0.99784509552028522</v>
      </c>
      <c r="N270" s="9" t="s">
        <v>25</v>
      </c>
      <c r="O270" s="9" t="s">
        <v>25</v>
      </c>
      <c r="P270" s="16">
        <f>(K270+L270+M270)/3</f>
        <v>0.96108391486520928</v>
      </c>
      <c r="Q270" s="25"/>
    </row>
    <row r="271" spans="1:17" ht="36">
      <c r="A271" s="23"/>
      <c r="B271" s="1" t="s">
        <v>97</v>
      </c>
      <c r="C271" s="24" t="s">
        <v>25</v>
      </c>
      <c r="D271" s="24" t="s">
        <v>25</v>
      </c>
      <c r="E271" s="9" t="s">
        <v>25</v>
      </c>
      <c r="F271" s="9" t="s">
        <v>25</v>
      </c>
      <c r="G271" s="9" t="s">
        <v>25</v>
      </c>
      <c r="H271" s="24" t="s">
        <v>25</v>
      </c>
      <c r="I271" s="24" t="s">
        <v>25</v>
      </c>
      <c r="J271" s="16">
        <f>(J110+J119+J125+J137+J162+J175+J180+J189+J198+J207+J216+J225+J236+J247+J258+J267)/16</f>
        <v>1</v>
      </c>
      <c r="K271" s="9" t="s">
        <v>25</v>
      </c>
      <c r="L271" s="9" t="s">
        <v>25</v>
      </c>
      <c r="M271" s="9" t="s">
        <v>25</v>
      </c>
      <c r="N271" s="9" t="s">
        <v>25</v>
      </c>
      <c r="O271" s="9" t="s">
        <v>25</v>
      </c>
      <c r="P271" s="9" t="s">
        <v>25</v>
      </c>
    </row>
    <row r="272" spans="1:17" ht="84">
      <c r="A272" s="23"/>
      <c r="B272" s="1" t="s">
        <v>98</v>
      </c>
      <c r="C272" s="68">
        <f>Q272</f>
        <v>0.96825374588813418</v>
      </c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8" t="s">
        <v>208</v>
      </c>
      <c r="O272" s="69"/>
      <c r="P272" s="70"/>
      <c r="Q272" s="6">
        <f>0.5*G269+0.3*P270+0.2*J271</f>
        <v>0.96825374588813418</v>
      </c>
    </row>
    <row r="273" spans="1:16" outlineLevel="1">
      <c r="A273" s="49" t="s">
        <v>59</v>
      </c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</row>
    <row r="274" spans="1:16" outlineLevel="1">
      <c r="A274" s="72" t="s">
        <v>60</v>
      </c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4"/>
    </row>
    <row r="275" spans="1:16" ht="51" customHeight="1" outlineLevel="1">
      <c r="A275" s="15"/>
      <c r="B275" s="56" t="s">
        <v>61</v>
      </c>
      <c r="C275" s="57"/>
      <c r="D275" s="57"/>
      <c r="E275" s="57"/>
      <c r="F275" s="57"/>
      <c r="G275" s="58"/>
      <c r="H275" s="44" t="s">
        <v>25</v>
      </c>
      <c r="I275" s="44" t="s">
        <v>25</v>
      </c>
      <c r="J275" s="16" t="s">
        <v>25</v>
      </c>
      <c r="K275" s="16" t="s">
        <v>25</v>
      </c>
      <c r="L275" s="16" t="s">
        <v>25</v>
      </c>
      <c r="M275" s="16" t="s">
        <v>25</v>
      </c>
      <c r="N275" s="16" t="s">
        <v>25</v>
      </c>
      <c r="O275" s="16" t="s">
        <v>25</v>
      </c>
      <c r="P275" s="16" t="s">
        <v>25</v>
      </c>
    </row>
    <row r="276" spans="1:16" outlineLevel="1">
      <c r="A276" s="15"/>
      <c r="B276" s="15"/>
      <c r="C276" s="18">
        <v>1776</v>
      </c>
      <c r="D276" s="18">
        <v>1648</v>
      </c>
      <c r="E276" s="16">
        <f>D276/C276</f>
        <v>0.92792792792792789</v>
      </c>
      <c r="F276" s="16" t="s">
        <v>25</v>
      </c>
      <c r="G276" s="16" t="s">
        <v>25</v>
      </c>
      <c r="H276" s="44" t="s">
        <v>25</v>
      </c>
      <c r="I276" s="44" t="s">
        <v>25</v>
      </c>
      <c r="J276" s="16" t="s">
        <v>25</v>
      </c>
      <c r="K276" s="16" t="s">
        <v>25</v>
      </c>
      <c r="L276" s="16" t="s">
        <v>25</v>
      </c>
      <c r="M276" s="16" t="s">
        <v>25</v>
      </c>
      <c r="N276" s="16" t="s">
        <v>25</v>
      </c>
      <c r="O276" s="16" t="s">
        <v>25</v>
      </c>
      <c r="P276" s="16" t="s">
        <v>25</v>
      </c>
    </row>
    <row r="277" spans="1:16" ht="28.5" customHeight="1" outlineLevel="1">
      <c r="A277" s="15"/>
      <c r="B277" s="56" t="s">
        <v>62</v>
      </c>
      <c r="C277" s="57"/>
      <c r="D277" s="57"/>
      <c r="E277" s="57"/>
      <c r="F277" s="57"/>
      <c r="G277" s="58"/>
      <c r="H277" s="44" t="s">
        <v>25</v>
      </c>
      <c r="I277" s="44" t="s">
        <v>25</v>
      </c>
      <c r="J277" s="16" t="s">
        <v>25</v>
      </c>
      <c r="K277" s="16" t="s">
        <v>25</v>
      </c>
      <c r="L277" s="16" t="s">
        <v>25</v>
      </c>
      <c r="M277" s="16" t="s">
        <v>25</v>
      </c>
      <c r="N277" s="16" t="s">
        <v>25</v>
      </c>
      <c r="O277" s="16" t="s">
        <v>25</v>
      </c>
      <c r="P277" s="16" t="s">
        <v>25</v>
      </c>
    </row>
    <row r="278" spans="1:16" outlineLevel="1">
      <c r="A278" s="15"/>
      <c r="B278" s="15"/>
      <c r="C278" s="18">
        <v>336</v>
      </c>
      <c r="D278" s="18">
        <v>269</v>
      </c>
      <c r="E278" s="45">
        <v>1</v>
      </c>
      <c r="F278" s="16" t="s">
        <v>25</v>
      </c>
      <c r="G278" s="16" t="s">
        <v>25</v>
      </c>
      <c r="H278" s="44" t="s">
        <v>25</v>
      </c>
      <c r="I278" s="44" t="s">
        <v>25</v>
      </c>
      <c r="J278" s="16" t="s">
        <v>25</v>
      </c>
      <c r="K278" s="16" t="s">
        <v>25</v>
      </c>
      <c r="L278" s="16" t="s">
        <v>25</v>
      </c>
      <c r="M278" s="16" t="s">
        <v>25</v>
      </c>
      <c r="N278" s="16" t="s">
        <v>25</v>
      </c>
      <c r="O278" s="16" t="s">
        <v>25</v>
      </c>
      <c r="P278" s="16" t="s">
        <v>25</v>
      </c>
    </row>
    <row r="279" spans="1:16" ht="72" outlineLevel="1">
      <c r="A279" s="15"/>
      <c r="B279" s="19" t="s">
        <v>67</v>
      </c>
      <c r="C279" s="18" t="s">
        <v>25</v>
      </c>
      <c r="D279" s="18" t="s">
        <v>25</v>
      </c>
      <c r="E279" s="16">
        <f>(E278+E276)/2</f>
        <v>0.96396396396396389</v>
      </c>
      <c r="F279" s="16" t="s">
        <v>25</v>
      </c>
      <c r="G279" s="16" t="s">
        <v>25</v>
      </c>
      <c r="H279" s="44" t="s">
        <v>25</v>
      </c>
      <c r="I279" s="44" t="s">
        <v>25</v>
      </c>
      <c r="J279" s="16" t="s">
        <v>25</v>
      </c>
      <c r="K279" s="16" t="s">
        <v>25</v>
      </c>
      <c r="L279" s="16" t="s">
        <v>25</v>
      </c>
      <c r="M279" s="16" t="s">
        <v>25</v>
      </c>
      <c r="N279" s="16" t="s">
        <v>25</v>
      </c>
      <c r="O279" s="16" t="s">
        <v>25</v>
      </c>
      <c r="P279" s="16" t="s">
        <v>25</v>
      </c>
    </row>
    <row r="280" spans="1:16" ht="36" outlineLevel="1">
      <c r="A280" s="15"/>
      <c r="B280" s="19" t="s">
        <v>66</v>
      </c>
      <c r="C280" s="18" t="s">
        <v>25</v>
      </c>
      <c r="D280" s="18" t="s">
        <v>25</v>
      </c>
      <c r="E280" s="16" t="s">
        <v>25</v>
      </c>
      <c r="F280" s="16" t="s">
        <v>25</v>
      </c>
      <c r="G280" s="16" t="s">
        <v>25</v>
      </c>
      <c r="H280" s="32">
        <v>1</v>
      </c>
      <c r="I280" s="32">
        <v>1</v>
      </c>
      <c r="J280" s="33">
        <f>I280/H280</f>
        <v>1</v>
      </c>
      <c r="K280" s="16" t="s">
        <v>25</v>
      </c>
      <c r="L280" s="16" t="s">
        <v>25</v>
      </c>
      <c r="M280" s="16" t="s">
        <v>25</v>
      </c>
      <c r="N280" s="16" t="s">
        <v>25</v>
      </c>
      <c r="O280" s="16" t="s">
        <v>25</v>
      </c>
      <c r="P280" s="16" t="s">
        <v>25</v>
      </c>
    </row>
    <row r="281" spans="1:16" outlineLevel="1">
      <c r="A281" s="71" t="s">
        <v>63</v>
      </c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</row>
    <row r="282" spans="1:16" ht="48.75" customHeight="1" outlineLevel="1">
      <c r="A282" s="15"/>
      <c r="B282" s="56" t="s">
        <v>61</v>
      </c>
      <c r="C282" s="57"/>
      <c r="D282" s="57"/>
      <c r="E282" s="57"/>
      <c r="F282" s="57"/>
      <c r="G282" s="58"/>
      <c r="H282" s="44" t="s">
        <v>25</v>
      </c>
      <c r="I282" s="44" t="s">
        <v>25</v>
      </c>
      <c r="J282" s="16" t="s">
        <v>25</v>
      </c>
      <c r="K282" s="16" t="s">
        <v>25</v>
      </c>
      <c r="L282" s="16" t="s">
        <v>25</v>
      </c>
      <c r="M282" s="16" t="s">
        <v>25</v>
      </c>
      <c r="N282" s="16" t="s">
        <v>25</v>
      </c>
      <c r="O282" s="16" t="s">
        <v>25</v>
      </c>
      <c r="P282" s="16" t="s">
        <v>25</v>
      </c>
    </row>
    <row r="283" spans="1:16" outlineLevel="1">
      <c r="A283" s="15"/>
      <c r="B283" s="15"/>
      <c r="C283" s="18">
        <v>1776</v>
      </c>
      <c r="D283" s="18">
        <v>1648</v>
      </c>
      <c r="E283" s="16">
        <f>D283/C283</f>
        <v>0.92792792792792789</v>
      </c>
      <c r="F283" s="16" t="s">
        <v>25</v>
      </c>
      <c r="G283" s="16" t="s">
        <v>25</v>
      </c>
      <c r="H283" s="44" t="s">
        <v>25</v>
      </c>
      <c r="I283" s="44" t="s">
        <v>25</v>
      </c>
      <c r="J283" s="16" t="s">
        <v>25</v>
      </c>
      <c r="K283" s="16" t="s">
        <v>25</v>
      </c>
      <c r="L283" s="16" t="s">
        <v>25</v>
      </c>
      <c r="M283" s="16" t="s">
        <v>25</v>
      </c>
      <c r="N283" s="16" t="s">
        <v>25</v>
      </c>
      <c r="O283" s="16" t="s">
        <v>25</v>
      </c>
      <c r="P283" s="16" t="s">
        <v>25</v>
      </c>
    </row>
    <row r="284" spans="1:16" ht="33" customHeight="1" outlineLevel="1">
      <c r="A284" s="15"/>
      <c r="B284" s="56" t="s">
        <v>62</v>
      </c>
      <c r="C284" s="57"/>
      <c r="D284" s="57"/>
      <c r="E284" s="57"/>
      <c r="F284" s="57"/>
      <c r="G284" s="58"/>
      <c r="H284" s="44" t="s">
        <v>25</v>
      </c>
      <c r="I284" s="44" t="s">
        <v>25</v>
      </c>
      <c r="J284" s="16" t="s">
        <v>25</v>
      </c>
      <c r="K284" s="16" t="s">
        <v>25</v>
      </c>
      <c r="L284" s="16" t="s">
        <v>25</v>
      </c>
      <c r="M284" s="16" t="s">
        <v>25</v>
      </c>
      <c r="N284" s="16" t="s">
        <v>25</v>
      </c>
      <c r="O284" s="16" t="s">
        <v>25</v>
      </c>
      <c r="P284" s="16" t="s">
        <v>25</v>
      </c>
    </row>
    <row r="285" spans="1:16" outlineLevel="1">
      <c r="A285" s="15"/>
      <c r="B285" s="15"/>
      <c r="C285" s="18">
        <v>336</v>
      </c>
      <c r="D285" s="18">
        <v>269</v>
      </c>
      <c r="E285" s="16">
        <v>1</v>
      </c>
      <c r="F285" s="16" t="s">
        <v>25</v>
      </c>
      <c r="G285" s="16" t="s">
        <v>25</v>
      </c>
      <c r="H285" s="44" t="s">
        <v>25</v>
      </c>
      <c r="I285" s="44" t="s">
        <v>25</v>
      </c>
      <c r="J285" s="16" t="s">
        <v>25</v>
      </c>
      <c r="K285" s="16" t="s">
        <v>25</v>
      </c>
      <c r="L285" s="16" t="s">
        <v>25</v>
      </c>
      <c r="M285" s="16" t="s">
        <v>25</v>
      </c>
      <c r="N285" s="16" t="s">
        <v>25</v>
      </c>
      <c r="O285" s="16" t="s">
        <v>25</v>
      </c>
      <c r="P285" s="16" t="s">
        <v>25</v>
      </c>
    </row>
    <row r="286" spans="1:16" ht="72" outlineLevel="1">
      <c r="A286" s="15"/>
      <c r="B286" s="19" t="s">
        <v>64</v>
      </c>
      <c r="C286" s="18" t="s">
        <v>25</v>
      </c>
      <c r="D286" s="18" t="s">
        <v>25</v>
      </c>
      <c r="E286" s="16">
        <f>(E285+E283)/2</f>
        <v>0.96396396396396389</v>
      </c>
      <c r="F286" s="16" t="s">
        <v>25</v>
      </c>
      <c r="G286" s="16" t="s">
        <v>25</v>
      </c>
      <c r="H286" s="44" t="s">
        <v>25</v>
      </c>
      <c r="I286" s="44" t="s">
        <v>25</v>
      </c>
      <c r="J286" s="16" t="s">
        <v>25</v>
      </c>
      <c r="K286" s="16" t="s">
        <v>25</v>
      </c>
      <c r="L286" s="16" t="s">
        <v>25</v>
      </c>
      <c r="M286" s="16" t="s">
        <v>25</v>
      </c>
      <c r="N286" s="16" t="s">
        <v>25</v>
      </c>
      <c r="O286" s="16" t="s">
        <v>25</v>
      </c>
      <c r="P286" s="16" t="s">
        <v>25</v>
      </c>
    </row>
    <row r="287" spans="1:16" ht="36" outlineLevel="1">
      <c r="A287" s="15"/>
      <c r="B287" s="19" t="s">
        <v>65</v>
      </c>
      <c r="C287" s="18" t="s">
        <v>25</v>
      </c>
      <c r="D287" s="18" t="s">
        <v>25</v>
      </c>
      <c r="E287" s="16" t="s">
        <v>25</v>
      </c>
      <c r="F287" s="16" t="s">
        <v>25</v>
      </c>
      <c r="G287" s="16" t="s">
        <v>25</v>
      </c>
      <c r="H287" s="32">
        <v>1</v>
      </c>
      <c r="I287" s="32">
        <v>1</v>
      </c>
      <c r="J287" s="33">
        <f>I287/H287</f>
        <v>1</v>
      </c>
      <c r="K287" s="16" t="s">
        <v>25</v>
      </c>
      <c r="L287" s="16" t="s">
        <v>25</v>
      </c>
      <c r="M287" s="16" t="s">
        <v>25</v>
      </c>
      <c r="N287" s="16" t="s">
        <v>25</v>
      </c>
      <c r="O287" s="16" t="s">
        <v>25</v>
      </c>
      <c r="P287" s="16" t="s">
        <v>25</v>
      </c>
    </row>
    <row r="288" spans="1:16" ht="24" outlineLevel="1">
      <c r="A288" s="15"/>
      <c r="B288" s="1" t="s">
        <v>54</v>
      </c>
      <c r="C288" s="2" t="s">
        <v>25</v>
      </c>
      <c r="D288" s="2" t="s">
        <v>25</v>
      </c>
      <c r="E288" s="3" t="s">
        <v>25</v>
      </c>
      <c r="F288" s="26">
        <f>(E286+E279)/2</f>
        <v>0.96396396396396389</v>
      </c>
      <c r="G288" s="3" t="s">
        <v>25</v>
      </c>
      <c r="H288" s="4" t="s">
        <v>25</v>
      </c>
      <c r="I288" s="4" t="s">
        <v>25</v>
      </c>
      <c r="J288" s="3" t="s">
        <v>25</v>
      </c>
      <c r="K288" s="3" t="s">
        <v>25</v>
      </c>
      <c r="L288" s="3" t="s">
        <v>25</v>
      </c>
      <c r="M288" s="3" t="s">
        <v>25</v>
      </c>
      <c r="N288" s="3" t="s">
        <v>25</v>
      </c>
      <c r="O288" s="3" t="s">
        <v>25</v>
      </c>
      <c r="P288" s="3" t="s">
        <v>25</v>
      </c>
    </row>
    <row r="289" spans="1:16" ht="36" outlineLevel="1">
      <c r="A289" s="15"/>
      <c r="B289" s="1" t="s">
        <v>117</v>
      </c>
      <c r="C289" s="2" t="s">
        <v>25</v>
      </c>
      <c r="D289" s="2" t="s">
        <v>25</v>
      </c>
      <c r="E289" s="3" t="s">
        <v>25</v>
      </c>
      <c r="F289" s="3" t="s">
        <v>25</v>
      </c>
      <c r="G289" s="26">
        <f>F288</f>
        <v>0.96396396396396389</v>
      </c>
      <c r="H289" s="4" t="s">
        <v>25</v>
      </c>
      <c r="I289" s="4" t="s">
        <v>25</v>
      </c>
      <c r="J289" s="3" t="s">
        <v>25</v>
      </c>
      <c r="K289" s="3" t="s">
        <v>25</v>
      </c>
      <c r="L289" s="3" t="s">
        <v>25</v>
      </c>
      <c r="M289" s="3" t="s">
        <v>25</v>
      </c>
      <c r="N289" s="3" t="s">
        <v>25</v>
      </c>
      <c r="O289" s="3" t="s">
        <v>25</v>
      </c>
      <c r="P289" s="3" t="s">
        <v>25</v>
      </c>
    </row>
    <row r="290" spans="1:16" ht="36" outlineLevel="1">
      <c r="A290" s="15"/>
      <c r="B290" s="1" t="s">
        <v>55</v>
      </c>
      <c r="C290" s="2" t="s">
        <v>25</v>
      </c>
      <c r="D290" s="2" t="s">
        <v>25</v>
      </c>
      <c r="E290" s="3" t="s">
        <v>25</v>
      </c>
      <c r="F290" s="3" t="s">
        <v>25</v>
      </c>
      <c r="G290" s="3" t="s">
        <v>25</v>
      </c>
      <c r="H290" s="4" t="s">
        <v>25</v>
      </c>
      <c r="I290" s="4" t="s">
        <v>25</v>
      </c>
      <c r="J290" s="3" t="s">
        <v>25</v>
      </c>
      <c r="K290" s="42">
        <v>0.85</v>
      </c>
      <c r="L290" s="3" t="s">
        <v>25</v>
      </c>
      <c r="M290" s="3" t="s">
        <v>25</v>
      </c>
      <c r="N290" s="5" t="s">
        <v>25</v>
      </c>
      <c r="O290" s="3" t="s">
        <v>25</v>
      </c>
      <c r="P290" s="42">
        <f>K290/1</f>
        <v>0.85</v>
      </c>
    </row>
    <row r="291" spans="1:16" ht="36" outlineLevel="1">
      <c r="A291" s="15"/>
      <c r="B291" s="1" t="s">
        <v>116</v>
      </c>
      <c r="C291" s="2" t="s">
        <v>25</v>
      </c>
      <c r="D291" s="2" t="s">
        <v>25</v>
      </c>
      <c r="E291" s="3" t="s">
        <v>25</v>
      </c>
      <c r="F291" s="3" t="s">
        <v>25</v>
      </c>
      <c r="G291" s="3" t="s">
        <v>25</v>
      </c>
      <c r="H291" s="4" t="s">
        <v>25</v>
      </c>
      <c r="I291" s="4" t="s">
        <v>25</v>
      </c>
      <c r="J291" s="42">
        <f>(J287+J280)/2</f>
        <v>1</v>
      </c>
      <c r="K291" s="3" t="s">
        <v>25</v>
      </c>
      <c r="L291" s="3" t="s">
        <v>25</v>
      </c>
      <c r="M291" s="3" t="s">
        <v>25</v>
      </c>
      <c r="N291" s="3" t="s">
        <v>25</v>
      </c>
      <c r="O291" s="3" t="s">
        <v>25</v>
      </c>
      <c r="P291" s="3" t="s">
        <v>25</v>
      </c>
    </row>
    <row r="292" spans="1:16" ht="60" outlineLevel="1">
      <c r="A292" s="15"/>
      <c r="B292" s="1" t="s">
        <v>122</v>
      </c>
      <c r="C292" s="50">
        <f>0.5*G289+0.3*P290+0.2*J291</f>
        <v>0.93698198198198202</v>
      </c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2" t="s">
        <v>127</v>
      </c>
      <c r="O292" s="52"/>
      <c r="P292" s="52"/>
    </row>
    <row r="293" spans="1:16" ht="33.75" customHeight="1" outlineLevel="1">
      <c r="A293" s="53" t="s">
        <v>68</v>
      </c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5"/>
    </row>
    <row r="294" spans="1:16" ht="24.75" customHeight="1" outlineLevel="1">
      <c r="A294" s="49" t="s">
        <v>69</v>
      </c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</row>
    <row r="295" spans="1:16" ht="33" customHeight="1" outlineLevel="1">
      <c r="A295" s="15"/>
      <c r="B295" s="56" t="s">
        <v>70</v>
      </c>
      <c r="C295" s="57"/>
      <c r="D295" s="57"/>
      <c r="E295" s="57"/>
      <c r="F295" s="57"/>
      <c r="G295" s="58"/>
      <c r="H295" s="44" t="s">
        <v>25</v>
      </c>
      <c r="I295" s="44" t="s">
        <v>25</v>
      </c>
      <c r="J295" s="26" t="s">
        <v>25</v>
      </c>
      <c r="K295" s="16" t="s">
        <v>25</v>
      </c>
      <c r="L295" s="16" t="s">
        <v>25</v>
      </c>
      <c r="M295" s="16" t="s">
        <v>25</v>
      </c>
      <c r="N295" s="16" t="s">
        <v>25</v>
      </c>
      <c r="O295" s="16" t="s">
        <v>25</v>
      </c>
      <c r="P295" s="16" t="s">
        <v>25</v>
      </c>
    </row>
    <row r="296" spans="1:16" outlineLevel="1">
      <c r="A296" s="15"/>
      <c r="B296" s="15"/>
      <c r="C296" s="18">
        <v>15</v>
      </c>
      <c r="D296" s="18">
        <v>15</v>
      </c>
      <c r="E296" s="16">
        <f>D296/C296</f>
        <v>1</v>
      </c>
      <c r="F296" s="16" t="s">
        <v>25</v>
      </c>
      <c r="G296" s="16" t="s">
        <v>25</v>
      </c>
      <c r="H296" s="44" t="s">
        <v>25</v>
      </c>
      <c r="I296" s="44" t="s">
        <v>25</v>
      </c>
      <c r="J296" s="16" t="s">
        <v>25</v>
      </c>
      <c r="K296" s="16" t="s">
        <v>25</v>
      </c>
      <c r="L296" s="16" t="s">
        <v>25</v>
      </c>
      <c r="M296" s="16" t="s">
        <v>25</v>
      </c>
      <c r="N296" s="16" t="s">
        <v>25</v>
      </c>
      <c r="O296" s="16" t="s">
        <v>25</v>
      </c>
      <c r="P296" s="16" t="s">
        <v>25</v>
      </c>
    </row>
    <row r="297" spans="1:16" ht="72" outlineLevel="1">
      <c r="A297" s="15"/>
      <c r="B297" s="19" t="s">
        <v>71</v>
      </c>
      <c r="C297" s="18" t="s">
        <v>25</v>
      </c>
      <c r="D297" s="18" t="s">
        <v>25</v>
      </c>
      <c r="E297" s="16">
        <f>E296</f>
        <v>1</v>
      </c>
      <c r="F297" s="16" t="s">
        <v>25</v>
      </c>
      <c r="G297" s="16" t="s">
        <v>25</v>
      </c>
      <c r="H297" s="44" t="s">
        <v>25</v>
      </c>
      <c r="I297" s="44" t="s">
        <v>25</v>
      </c>
      <c r="J297" s="16" t="s">
        <v>25</v>
      </c>
      <c r="K297" s="16" t="s">
        <v>25</v>
      </c>
      <c r="L297" s="16" t="s">
        <v>25</v>
      </c>
      <c r="M297" s="16" t="s">
        <v>25</v>
      </c>
      <c r="N297" s="16" t="s">
        <v>25</v>
      </c>
      <c r="O297" s="16" t="s">
        <v>25</v>
      </c>
      <c r="P297" s="16" t="s">
        <v>25</v>
      </c>
    </row>
    <row r="298" spans="1:16" ht="36" outlineLevel="1">
      <c r="A298" s="15"/>
      <c r="B298" s="19" t="s">
        <v>72</v>
      </c>
      <c r="C298" s="18" t="s">
        <v>25</v>
      </c>
      <c r="D298" s="18" t="s">
        <v>25</v>
      </c>
      <c r="E298" s="16" t="s">
        <v>25</v>
      </c>
      <c r="F298" s="16" t="s">
        <v>25</v>
      </c>
      <c r="G298" s="16" t="s">
        <v>25</v>
      </c>
      <c r="H298" s="32">
        <v>1</v>
      </c>
      <c r="I298" s="32">
        <v>1</v>
      </c>
      <c r="J298" s="33">
        <f>I298/H298</f>
        <v>1</v>
      </c>
      <c r="K298" s="16" t="s">
        <v>25</v>
      </c>
      <c r="L298" s="16" t="s">
        <v>25</v>
      </c>
      <c r="M298" s="16" t="s">
        <v>25</v>
      </c>
      <c r="N298" s="16" t="s">
        <v>25</v>
      </c>
      <c r="O298" s="16" t="s">
        <v>25</v>
      </c>
      <c r="P298" s="16" t="s">
        <v>25</v>
      </c>
    </row>
    <row r="299" spans="1:16" ht="24" outlineLevel="1">
      <c r="A299" s="15"/>
      <c r="B299" s="1" t="s">
        <v>54</v>
      </c>
      <c r="C299" s="2" t="s">
        <v>25</v>
      </c>
      <c r="D299" s="2" t="s">
        <v>25</v>
      </c>
      <c r="E299" s="3" t="s">
        <v>25</v>
      </c>
      <c r="F299" s="26">
        <f>E297</f>
        <v>1</v>
      </c>
      <c r="G299" s="3" t="s">
        <v>25</v>
      </c>
      <c r="H299" s="4" t="s">
        <v>25</v>
      </c>
      <c r="I299" s="4" t="s">
        <v>25</v>
      </c>
      <c r="J299" s="3" t="s">
        <v>25</v>
      </c>
      <c r="K299" s="3" t="s">
        <v>25</v>
      </c>
      <c r="L299" s="3" t="s">
        <v>25</v>
      </c>
      <c r="M299" s="3" t="s">
        <v>25</v>
      </c>
      <c r="N299" s="3" t="s">
        <v>25</v>
      </c>
      <c r="O299" s="3" t="s">
        <v>25</v>
      </c>
      <c r="P299" s="3" t="s">
        <v>25</v>
      </c>
    </row>
    <row r="300" spans="1:16" ht="36" outlineLevel="1">
      <c r="A300" s="15"/>
      <c r="B300" s="1" t="s">
        <v>123</v>
      </c>
      <c r="C300" s="2" t="s">
        <v>25</v>
      </c>
      <c r="D300" s="2" t="s">
        <v>25</v>
      </c>
      <c r="E300" s="3" t="s">
        <v>25</v>
      </c>
      <c r="F300" s="3" t="s">
        <v>25</v>
      </c>
      <c r="G300" s="26">
        <f>F299</f>
        <v>1</v>
      </c>
      <c r="H300" s="4" t="s">
        <v>25</v>
      </c>
      <c r="I300" s="4" t="s">
        <v>25</v>
      </c>
      <c r="J300" s="3" t="s">
        <v>25</v>
      </c>
      <c r="K300" s="3" t="s">
        <v>25</v>
      </c>
      <c r="L300" s="3" t="s">
        <v>25</v>
      </c>
      <c r="M300" s="3" t="s">
        <v>25</v>
      </c>
      <c r="N300" s="3" t="s">
        <v>25</v>
      </c>
      <c r="O300" s="3" t="s">
        <v>25</v>
      </c>
      <c r="P300" s="3" t="s">
        <v>25</v>
      </c>
    </row>
    <row r="301" spans="1:16" ht="36" outlineLevel="1">
      <c r="A301" s="15"/>
      <c r="B301" s="1" t="s">
        <v>55</v>
      </c>
      <c r="C301" s="2" t="s">
        <v>25</v>
      </c>
      <c r="D301" s="2" t="s">
        <v>25</v>
      </c>
      <c r="E301" s="3" t="s">
        <v>25</v>
      </c>
      <c r="F301" s="3" t="s">
        <v>25</v>
      </c>
      <c r="G301" s="3" t="s">
        <v>25</v>
      </c>
      <c r="H301" s="4" t="s">
        <v>25</v>
      </c>
      <c r="I301" s="4" t="s">
        <v>25</v>
      </c>
      <c r="J301" s="3" t="s">
        <v>25</v>
      </c>
      <c r="K301" s="42" t="s">
        <v>25</v>
      </c>
      <c r="L301" s="3" t="s">
        <v>25</v>
      </c>
      <c r="M301" s="3" t="s">
        <v>25</v>
      </c>
      <c r="N301" s="5">
        <v>0.72</v>
      </c>
      <c r="O301" s="3" t="s">
        <v>25</v>
      </c>
      <c r="P301" s="42">
        <f>N301/1</f>
        <v>0.72</v>
      </c>
    </row>
    <row r="302" spans="1:16" ht="36" outlineLevel="1">
      <c r="A302" s="15"/>
      <c r="B302" s="1" t="s">
        <v>124</v>
      </c>
      <c r="C302" s="2" t="s">
        <v>25</v>
      </c>
      <c r="D302" s="2" t="s">
        <v>25</v>
      </c>
      <c r="E302" s="3" t="s">
        <v>25</v>
      </c>
      <c r="F302" s="3" t="s">
        <v>25</v>
      </c>
      <c r="G302" s="3" t="s">
        <v>25</v>
      </c>
      <c r="H302" s="4" t="s">
        <v>25</v>
      </c>
      <c r="I302" s="4" t="s">
        <v>25</v>
      </c>
      <c r="J302" s="42">
        <f>J298</f>
        <v>1</v>
      </c>
      <c r="K302" s="3" t="s">
        <v>25</v>
      </c>
      <c r="L302" s="3" t="s">
        <v>25</v>
      </c>
      <c r="M302" s="3" t="s">
        <v>25</v>
      </c>
      <c r="N302" s="3" t="s">
        <v>25</v>
      </c>
      <c r="O302" s="3" t="s">
        <v>25</v>
      </c>
      <c r="P302" s="3" t="s">
        <v>25</v>
      </c>
    </row>
    <row r="303" spans="1:16" ht="46.9" customHeight="1" outlineLevel="1">
      <c r="A303" s="15"/>
      <c r="B303" s="1" t="s">
        <v>125</v>
      </c>
      <c r="C303" s="50">
        <f>0.5*G300+0.3*P301+0.2*J302</f>
        <v>0.91599999999999993</v>
      </c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2" t="s">
        <v>127</v>
      </c>
      <c r="O303" s="52"/>
      <c r="P303" s="52"/>
    </row>
    <row r="304" spans="1:16" outlineLevel="1">
      <c r="A304" s="53" t="s">
        <v>73</v>
      </c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5"/>
    </row>
    <row r="305" spans="1:16" outlineLevel="1">
      <c r="A305" s="49" t="s">
        <v>74</v>
      </c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</row>
    <row r="306" spans="1:16" ht="39" customHeight="1" outlineLevel="1">
      <c r="A306" s="15"/>
      <c r="B306" s="56" t="s">
        <v>75</v>
      </c>
      <c r="C306" s="57"/>
      <c r="D306" s="57"/>
      <c r="E306" s="57"/>
      <c r="F306" s="57"/>
      <c r="G306" s="58"/>
      <c r="H306" s="44" t="s">
        <v>25</v>
      </c>
      <c r="I306" s="44" t="s">
        <v>25</v>
      </c>
      <c r="J306" s="26" t="s">
        <v>25</v>
      </c>
      <c r="K306" s="16" t="s">
        <v>25</v>
      </c>
      <c r="L306" s="16" t="s">
        <v>25</v>
      </c>
      <c r="M306" s="16" t="s">
        <v>25</v>
      </c>
      <c r="N306" s="16" t="s">
        <v>25</v>
      </c>
      <c r="O306" s="16" t="s">
        <v>25</v>
      </c>
      <c r="P306" s="16" t="s">
        <v>25</v>
      </c>
    </row>
    <row r="307" spans="1:16" outlineLevel="1">
      <c r="A307" s="15"/>
      <c r="B307" s="15"/>
      <c r="C307" s="18">
        <v>20</v>
      </c>
      <c r="D307" s="18">
        <v>20</v>
      </c>
      <c r="E307" s="16">
        <v>1</v>
      </c>
      <c r="F307" s="16" t="s">
        <v>25</v>
      </c>
      <c r="G307" s="16" t="s">
        <v>25</v>
      </c>
      <c r="H307" s="44" t="s">
        <v>25</v>
      </c>
      <c r="I307" s="44" t="s">
        <v>25</v>
      </c>
      <c r="J307" s="16" t="s">
        <v>25</v>
      </c>
      <c r="K307" s="16" t="s">
        <v>25</v>
      </c>
      <c r="L307" s="16" t="s">
        <v>25</v>
      </c>
      <c r="M307" s="16" t="s">
        <v>25</v>
      </c>
      <c r="N307" s="16" t="s">
        <v>25</v>
      </c>
      <c r="O307" s="16" t="s">
        <v>25</v>
      </c>
      <c r="P307" s="16" t="s">
        <v>25</v>
      </c>
    </row>
    <row r="308" spans="1:16" ht="72" outlineLevel="1">
      <c r="A308" s="15"/>
      <c r="B308" s="19" t="s">
        <v>77</v>
      </c>
      <c r="C308" s="18" t="s">
        <v>25</v>
      </c>
      <c r="D308" s="18" t="s">
        <v>25</v>
      </c>
      <c r="E308" s="16">
        <f>E307</f>
        <v>1</v>
      </c>
      <c r="F308" s="16" t="s">
        <v>25</v>
      </c>
      <c r="G308" s="16" t="s">
        <v>25</v>
      </c>
      <c r="H308" s="44" t="s">
        <v>25</v>
      </c>
      <c r="I308" s="44" t="s">
        <v>25</v>
      </c>
      <c r="J308" s="16" t="s">
        <v>25</v>
      </c>
      <c r="K308" s="16" t="s">
        <v>25</v>
      </c>
      <c r="L308" s="16" t="s">
        <v>25</v>
      </c>
      <c r="M308" s="16" t="s">
        <v>25</v>
      </c>
      <c r="N308" s="16" t="s">
        <v>25</v>
      </c>
      <c r="O308" s="16" t="s">
        <v>25</v>
      </c>
      <c r="P308" s="16" t="s">
        <v>25</v>
      </c>
    </row>
    <row r="309" spans="1:16" ht="36" outlineLevel="1">
      <c r="A309" s="15"/>
      <c r="B309" s="19" t="s">
        <v>78</v>
      </c>
      <c r="C309" s="18" t="s">
        <v>25</v>
      </c>
      <c r="D309" s="18" t="s">
        <v>25</v>
      </c>
      <c r="E309" s="16" t="s">
        <v>25</v>
      </c>
      <c r="F309" s="16" t="s">
        <v>25</v>
      </c>
      <c r="G309" s="16" t="s">
        <v>25</v>
      </c>
      <c r="H309" s="32">
        <v>1</v>
      </c>
      <c r="I309" s="32">
        <v>1</v>
      </c>
      <c r="J309" s="33">
        <f>I309/H309</f>
        <v>1</v>
      </c>
      <c r="K309" s="16" t="s">
        <v>25</v>
      </c>
      <c r="L309" s="16" t="s">
        <v>25</v>
      </c>
      <c r="M309" s="16" t="s">
        <v>25</v>
      </c>
      <c r="N309" s="16" t="s">
        <v>25</v>
      </c>
      <c r="O309" s="16" t="s">
        <v>25</v>
      </c>
      <c r="P309" s="16" t="s">
        <v>25</v>
      </c>
    </row>
    <row r="310" spans="1:16" outlineLevel="1">
      <c r="A310" s="49" t="s">
        <v>81</v>
      </c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</row>
    <row r="311" spans="1:16" ht="33.75" customHeight="1" outlineLevel="1">
      <c r="A311" s="15"/>
      <c r="B311" s="56" t="s">
        <v>76</v>
      </c>
      <c r="C311" s="57"/>
      <c r="D311" s="57"/>
      <c r="E311" s="57"/>
      <c r="F311" s="57"/>
      <c r="G311" s="58"/>
      <c r="H311" s="44" t="s">
        <v>25</v>
      </c>
      <c r="I311" s="44" t="s">
        <v>25</v>
      </c>
      <c r="J311" s="26" t="s">
        <v>25</v>
      </c>
      <c r="K311" s="16" t="s">
        <v>25</v>
      </c>
      <c r="L311" s="16" t="s">
        <v>25</v>
      </c>
      <c r="M311" s="16" t="s">
        <v>25</v>
      </c>
      <c r="N311" s="16" t="s">
        <v>25</v>
      </c>
      <c r="O311" s="16" t="s">
        <v>25</v>
      </c>
      <c r="P311" s="16" t="s">
        <v>25</v>
      </c>
    </row>
    <row r="312" spans="1:16" outlineLevel="1">
      <c r="A312" s="15"/>
      <c r="B312" s="15"/>
      <c r="C312" s="18">
        <v>16</v>
      </c>
      <c r="D312" s="18">
        <v>14</v>
      </c>
      <c r="E312" s="16">
        <f>D312/C312</f>
        <v>0.875</v>
      </c>
      <c r="F312" s="16" t="s">
        <v>25</v>
      </c>
      <c r="G312" s="16" t="s">
        <v>25</v>
      </c>
      <c r="H312" s="44" t="s">
        <v>25</v>
      </c>
      <c r="I312" s="44" t="s">
        <v>25</v>
      </c>
      <c r="J312" s="16" t="s">
        <v>25</v>
      </c>
      <c r="K312" s="16" t="s">
        <v>25</v>
      </c>
      <c r="L312" s="16" t="s">
        <v>25</v>
      </c>
      <c r="M312" s="16" t="s">
        <v>25</v>
      </c>
      <c r="N312" s="16" t="s">
        <v>25</v>
      </c>
      <c r="O312" s="16" t="s">
        <v>25</v>
      </c>
      <c r="P312" s="16" t="s">
        <v>25</v>
      </c>
    </row>
    <row r="313" spans="1:16" ht="72" outlineLevel="1">
      <c r="A313" s="15"/>
      <c r="B313" s="19" t="s">
        <v>79</v>
      </c>
      <c r="C313" s="18" t="s">
        <v>25</v>
      </c>
      <c r="D313" s="18" t="s">
        <v>25</v>
      </c>
      <c r="E313" s="16">
        <f>E312</f>
        <v>0.875</v>
      </c>
      <c r="F313" s="16" t="s">
        <v>25</v>
      </c>
      <c r="G313" s="16" t="s">
        <v>25</v>
      </c>
      <c r="H313" s="44" t="s">
        <v>25</v>
      </c>
      <c r="I313" s="44" t="s">
        <v>25</v>
      </c>
      <c r="J313" s="16" t="s">
        <v>25</v>
      </c>
      <c r="K313" s="16" t="s">
        <v>25</v>
      </c>
      <c r="L313" s="16" t="s">
        <v>25</v>
      </c>
      <c r="M313" s="16" t="s">
        <v>25</v>
      </c>
      <c r="N313" s="16" t="s">
        <v>25</v>
      </c>
      <c r="O313" s="16" t="s">
        <v>25</v>
      </c>
      <c r="P313" s="16" t="s">
        <v>25</v>
      </c>
    </row>
    <row r="314" spans="1:16" ht="36" outlineLevel="1">
      <c r="A314" s="15"/>
      <c r="B314" s="19" t="s">
        <v>80</v>
      </c>
      <c r="C314" s="18" t="s">
        <v>25</v>
      </c>
      <c r="D314" s="18" t="s">
        <v>25</v>
      </c>
      <c r="E314" s="16" t="s">
        <v>25</v>
      </c>
      <c r="F314" s="16" t="s">
        <v>25</v>
      </c>
      <c r="G314" s="16" t="s">
        <v>25</v>
      </c>
      <c r="H314" s="32">
        <v>1</v>
      </c>
      <c r="I314" s="32">
        <v>1</v>
      </c>
      <c r="J314" s="33">
        <f>I314/H314</f>
        <v>1</v>
      </c>
      <c r="K314" s="16" t="s">
        <v>25</v>
      </c>
      <c r="L314" s="16" t="s">
        <v>25</v>
      </c>
      <c r="M314" s="16" t="s">
        <v>25</v>
      </c>
      <c r="N314" s="16" t="s">
        <v>25</v>
      </c>
      <c r="O314" s="16" t="s">
        <v>25</v>
      </c>
      <c r="P314" s="16" t="s">
        <v>25</v>
      </c>
    </row>
    <row r="315" spans="1:16" outlineLevel="1">
      <c r="A315" s="49" t="s">
        <v>170</v>
      </c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</row>
    <row r="316" spans="1:16" outlineLevel="1">
      <c r="A316" s="15"/>
      <c r="B316" s="56" t="s">
        <v>82</v>
      </c>
      <c r="C316" s="57"/>
      <c r="D316" s="57"/>
      <c r="E316" s="57"/>
      <c r="F316" s="57"/>
      <c r="G316" s="58"/>
      <c r="H316" s="44" t="s">
        <v>25</v>
      </c>
      <c r="I316" s="44" t="s">
        <v>25</v>
      </c>
      <c r="J316" s="26" t="s">
        <v>25</v>
      </c>
      <c r="K316" s="16" t="s">
        <v>25</v>
      </c>
      <c r="L316" s="16" t="s">
        <v>25</v>
      </c>
      <c r="M316" s="16" t="s">
        <v>25</v>
      </c>
      <c r="N316" s="16" t="s">
        <v>25</v>
      </c>
      <c r="O316" s="16" t="s">
        <v>25</v>
      </c>
      <c r="P316" s="16" t="s">
        <v>25</v>
      </c>
    </row>
    <row r="317" spans="1:16" outlineLevel="1">
      <c r="A317" s="15"/>
      <c r="B317" s="15"/>
      <c r="C317" s="18">
        <v>10.8</v>
      </c>
      <c r="D317" s="18">
        <v>10.9</v>
      </c>
      <c r="E317" s="16">
        <v>1</v>
      </c>
      <c r="F317" s="16" t="s">
        <v>25</v>
      </c>
      <c r="G317" s="16" t="s">
        <v>25</v>
      </c>
      <c r="H317" s="44" t="s">
        <v>25</v>
      </c>
      <c r="I317" s="44" t="s">
        <v>25</v>
      </c>
      <c r="J317" s="16" t="s">
        <v>25</v>
      </c>
      <c r="K317" s="16" t="s">
        <v>25</v>
      </c>
      <c r="L317" s="16" t="s">
        <v>25</v>
      </c>
      <c r="M317" s="16" t="s">
        <v>25</v>
      </c>
      <c r="N317" s="16" t="s">
        <v>25</v>
      </c>
      <c r="O317" s="16" t="s">
        <v>25</v>
      </c>
      <c r="P317" s="16" t="s">
        <v>25</v>
      </c>
    </row>
    <row r="318" spans="1:16" ht="72" outlineLevel="1">
      <c r="A318" s="15"/>
      <c r="B318" s="19" t="s">
        <v>83</v>
      </c>
      <c r="C318" s="18" t="s">
        <v>25</v>
      </c>
      <c r="D318" s="18" t="s">
        <v>25</v>
      </c>
      <c r="E318" s="16">
        <f>E317</f>
        <v>1</v>
      </c>
      <c r="F318" s="16" t="s">
        <v>25</v>
      </c>
      <c r="G318" s="16" t="s">
        <v>25</v>
      </c>
      <c r="H318" s="44" t="s">
        <v>25</v>
      </c>
      <c r="I318" s="44" t="s">
        <v>25</v>
      </c>
      <c r="J318" s="16" t="s">
        <v>25</v>
      </c>
      <c r="K318" s="16" t="s">
        <v>25</v>
      </c>
      <c r="L318" s="16" t="s">
        <v>25</v>
      </c>
      <c r="M318" s="16" t="s">
        <v>25</v>
      </c>
      <c r="N318" s="16" t="s">
        <v>25</v>
      </c>
      <c r="O318" s="16" t="s">
        <v>25</v>
      </c>
      <c r="P318" s="16" t="s">
        <v>25</v>
      </c>
    </row>
    <row r="319" spans="1:16" ht="36" outlineLevel="1">
      <c r="A319" s="15"/>
      <c r="B319" s="19" t="s">
        <v>84</v>
      </c>
      <c r="C319" s="18" t="s">
        <v>25</v>
      </c>
      <c r="D319" s="18" t="s">
        <v>25</v>
      </c>
      <c r="E319" s="16" t="s">
        <v>25</v>
      </c>
      <c r="F319" s="16" t="s">
        <v>25</v>
      </c>
      <c r="G319" s="16" t="s">
        <v>25</v>
      </c>
      <c r="H319" s="32">
        <v>1</v>
      </c>
      <c r="I319" s="32">
        <v>0</v>
      </c>
      <c r="J319" s="33">
        <f>I319/H319</f>
        <v>0</v>
      </c>
      <c r="K319" s="16" t="s">
        <v>25</v>
      </c>
      <c r="L319" s="16" t="s">
        <v>25</v>
      </c>
      <c r="M319" s="16" t="s">
        <v>25</v>
      </c>
      <c r="N319" s="16" t="s">
        <v>25</v>
      </c>
      <c r="O319" s="16" t="s">
        <v>25</v>
      </c>
      <c r="P319" s="16" t="s">
        <v>25</v>
      </c>
    </row>
    <row r="320" spans="1:16" outlineLevel="1">
      <c r="A320" s="49" t="s">
        <v>85</v>
      </c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</row>
    <row r="321" spans="1:16" ht="18.75" customHeight="1" outlineLevel="1">
      <c r="A321" s="15"/>
      <c r="B321" s="56" t="s">
        <v>86</v>
      </c>
      <c r="C321" s="57"/>
      <c r="D321" s="57"/>
      <c r="E321" s="57"/>
      <c r="F321" s="57"/>
      <c r="G321" s="58"/>
      <c r="H321" s="44" t="s">
        <v>25</v>
      </c>
      <c r="I321" s="44" t="s">
        <v>25</v>
      </c>
      <c r="J321" s="26" t="s">
        <v>25</v>
      </c>
      <c r="K321" s="16" t="s">
        <v>25</v>
      </c>
      <c r="L321" s="16" t="s">
        <v>25</v>
      </c>
      <c r="M321" s="16" t="s">
        <v>25</v>
      </c>
      <c r="N321" s="16" t="s">
        <v>25</v>
      </c>
      <c r="O321" s="16" t="s">
        <v>25</v>
      </c>
      <c r="P321" s="16" t="s">
        <v>25</v>
      </c>
    </row>
    <row r="322" spans="1:16" outlineLevel="1">
      <c r="A322" s="15"/>
      <c r="B322" s="15"/>
      <c r="C322" s="18">
        <v>875</v>
      </c>
      <c r="D322" s="18">
        <v>316</v>
      </c>
      <c r="E322" s="16">
        <f>D322/C322</f>
        <v>0.36114285714285715</v>
      </c>
      <c r="F322" s="16" t="s">
        <v>25</v>
      </c>
      <c r="G322" s="16" t="s">
        <v>25</v>
      </c>
      <c r="H322" s="44" t="s">
        <v>25</v>
      </c>
      <c r="I322" s="44" t="s">
        <v>25</v>
      </c>
      <c r="J322" s="16" t="s">
        <v>25</v>
      </c>
      <c r="K322" s="16" t="s">
        <v>25</v>
      </c>
      <c r="L322" s="16" t="s">
        <v>25</v>
      </c>
      <c r="M322" s="16" t="s">
        <v>25</v>
      </c>
      <c r="N322" s="16" t="s">
        <v>25</v>
      </c>
      <c r="O322" s="16" t="s">
        <v>25</v>
      </c>
      <c r="P322" s="16" t="s">
        <v>25</v>
      </c>
    </row>
    <row r="323" spans="1:16" ht="72" outlineLevel="1">
      <c r="A323" s="15"/>
      <c r="B323" s="19" t="s">
        <v>87</v>
      </c>
      <c r="C323" s="18" t="s">
        <v>25</v>
      </c>
      <c r="D323" s="18" t="s">
        <v>25</v>
      </c>
      <c r="E323" s="16">
        <f>E322</f>
        <v>0.36114285714285715</v>
      </c>
      <c r="F323" s="16" t="s">
        <v>25</v>
      </c>
      <c r="G323" s="16" t="s">
        <v>25</v>
      </c>
      <c r="H323" s="44" t="s">
        <v>25</v>
      </c>
      <c r="I323" s="44" t="s">
        <v>25</v>
      </c>
      <c r="J323" s="16" t="s">
        <v>25</v>
      </c>
      <c r="K323" s="16" t="s">
        <v>25</v>
      </c>
      <c r="L323" s="16" t="s">
        <v>25</v>
      </c>
      <c r="M323" s="16" t="s">
        <v>25</v>
      </c>
      <c r="N323" s="16" t="s">
        <v>25</v>
      </c>
      <c r="O323" s="16" t="s">
        <v>25</v>
      </c>
      <c r="P323" s="16" t="s">
        <v>25</v>
      </c>
    </row>
    <row r="324" spans="1:16" ht="36" outlineLevel="1">
      <c r="A324" s="15"/>
      <c r="B324" s="19" t="s">
        <v>88</v>
      </c>
      <c r="C324" s="18" t="s">
        <v>25</v>
      </c>
      <c r="D324" s="18" t="s">
        <v>25</v>
      </c>
      <c r="E324" s="16" t="s">
        <v>25</v>
      </c>
      <c r="F324" s="16" t="s">
        <v>25</v>
      </c>
      <c r="G324" s="16" t="s">
        <v>25</v>
      </c>
      <c r="H324" s="32">
        <v>1</v>
      </c>
      <c r="I324" s="32">
        <v>0</v>
      </c>
      <c r="J324" s="33">
        <f>I324/H324</f>
        <v>0</v>
      </c>
      <c r="K324" s="16" t="s">
        <v>25</v>
      </c>
      <c r="L324" s="16" t="s">
        <v>25</v>
      </c>
      <c r="M324" s="16" t="s">
        <v>25</v>
      </c>
      <c r="N324" s="16" t="s">
        <v>25</v>
      </c>
      <c r="O324" s="16" t="s">
        <v>25</v>
      </c>
      <c r="P324" s="16" t="s">
        <v>25</v>
      </c>
    </row>
    <row r="325" spans="1:16" ht="24" outlineLevel="1">
      <c r="A325" s="15"/>
      <c r="B325" s="1" t="s">
        <v>54</v>
      </c>
      <c r="C325" s="2" t="s">
        <v>25</v>
      </c>
      <c r="D325" s="2" t="s">
        <v>25</v>
      </c>
      <c r="E325" s="3" t="s">
        <v>25</v>
      </c>
      <c r="F325" s="20">
        <f>(E318+E323+E313+E308)/4</f>
        <v>0.8090357142857143</v>
      </c>
      <c r="G325" s="3" t="s">
        <v>25</v>
      </c>
      <c r="H325" s="4" t="s">
        <v>25</v>
      </c>
      <c r="I325" s="4" t="s">
        <v>25</v>
      </c>
      <c r="J325" s="3" t="s">
        <v>25</v>
      </c>
      <c r="K325" s="3" t="s">
        <v>25</v>
      </c>
      <c r="L325" s="3" t="s">
        <v>25</v>
      </c>
      <c r="M325" s="3" t="s">
        <v>25</v>
      </c>
      <c r="N325" s="3" t="s">
        <v>25</v>
      </c>
      <c r="O325" s="3" t="s">
        <v>25</v>
      </c>
      <c r="P325" s="3" t="s">
        <v>25</v>
      </c>
    </row>
    <row r="326" spans="1:16" ht="36" outlineLevel="1">
      <c r="A326" s="15"/>
      <c r="B326" s="1" t="s">
        <v>126</v>
      </c>
      <c r="C326" s="2" t="s">
        <v>25</v>
      </c>
      <c r="D326" s="2" t="s">
        <v>25</v>
      </c>
      <c r="E326" s="3" t="s">
        <v>25</v>
      </c>
      <c r="F326" s="3" t="s">
        <v>25</v>
      </c>
      <c r="G326" s="20">
        <f>F325</f>
        <v>0.8090357142857143</v>
      </c>
      <c r="H326" s="4" t="s">
        <v>25</v>
      </c>
      <c r="I326" s="4" t="s">
        <v>25</v>
      </c>
      <c r="J326" s="3" t="s">
        <v>25</v>
      </c>
      <c r="K326" s="3" t="s">
        <v>25</v>
      </c>
      <c r="L326" s="3" t="s">
        <v>25</v>
      </c>
      <c r="M326" s="3" t="s">
        <v>25</v>
      </c>
      <c r="N326" s="3" t="s">
        <v>25</v>
      </c>
      <c r="O326" s="3" t="s">
        <v>25</v>
      </c>
      <c r="P326" s="3" t="s">
        <v>25</v>
      </c>
    </row>
    <row r="327" spans="1:16" ht="36" outlineLevel="1">
      <c r="A327" s="15"/>
      <c r="B327" s="1" t="s">
        <v>55</v>
      </c>
      <c r="C327" s="2" t="s">
        <v>25</v>
      </c>
      <c r="D327" s="2" t="s">
        <v>25</v>
      </c>
      <c r="E327" s="3" t="s">
        <v>25</v>
      </c>
      <c r="F327" s="3" t="s">
        <v>25</v>
      </c>
      <c r="G327" s="3" t="s">
        <v>25</v>
      </c>
      <c r="H327" s="4" t="s">
        <v>25</v>
      </c>
      <c r="I327" s="4" t="s">
        <v>25</v>
      </c>
      <c r="J327" s="3" t="s">
        <v>25</v>
      </c>
      <c r="K327" s="37">
        <v>0.51</v>
      </c>
      <c r="L327" s="37">
        <v>0.51</v>
      </c>
      <c r="M327" s="3" t="s">
        <v>25</v>
      </c>
      <c r="N327" s="3">
        <v>1</v>
      </c>
      <c r="O327" s="3" t="s">
        <v>25</v>
      </c>
      <c r="P327" s="42">
        <f>(L327+K327+N327)/3</f>
        <v>0.67333333333333334</v>
      </c>
    </row>
    <row r="328" spans="1:16" ht="36" outlineLevel="1">
      <c r="A328" s="15"/>
      <c r="B328" s="1" t="s">
        <v>105</v>
      </c>
      <c r="C328" s="2" t="s">
        <v>25</v>
      </c>
      <c r="D328" s="2" t="s">
        <v>25</v>
      </c>
      <c r="E328" s="3" t="s">
        <v>25</v>
      </c>
      <c r="F328" s="3" t="s">
        <v>25</v>
      </c>
      <c r="G328" s="3" t="s">
        <v>25</v>
      </c>
      <c r="H328" s="4" t="s">
        <v>25</v>
      </c>
      <c r="I328" s="4" t="s">
        <v>25</v>
      </c>
      <c r="J328" s="37">
        <f>(J324+J319+J314+J309)/4</f>
        <v>0.5</v>
      </c>
      <c r="K328" s="3" t="s">
        <v>25</v>
      </c>
      <c r="L328" s="3" t="s">
        <v>25</v>
      </c>
      <c r="M328" s="3" t="s">
        <v>25</v>
      </c>
      <c r="N328" s="3" t="s">
        <v>25</v>
      </c>
      <c r="O328" s="3" t="s">
        <v>25</v>
      </c>
      <c r="P328" s="3" t="s">
        <v>25</v>
      </c>
    </row>
    <row r="329" spans="1:16" ht="60" outlineLevel="1">
      <c r="A329" s="15"/>
      <c r="B329" s="1" t="s">
        <v>106</v>
      </c>
      <c r="C329" s="63">
        <f>0.5*G326+0.3*P327+0.2*J328</f>
        <v>0.70651785714285709</v>
      </c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52" t="s">
        <v>207</v>
      </c>
      <c r="O329" s="52"/>
      <c r="P329" s="52"/>
    </row>
    <row r="330" spans="1:16">
      <c r="B330" s="59" t="s">
        <v>99</v>
      </c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</row>
    <row r="331" spans="1:16" ht="24.75" customHeight="1">
      <c r="B331" s="46" t="s">
        <v>108</v>
      </c>
      <c r="C331" s="47"/>
      <c r="D331" s="47"/>
      <c r="E331" s="47"/>
      <c r="F331" s="47"/>
      <c r="G331" s="48"/>
      <c r="H331" s="4" t="s">
        <v>25</v>
      </c>
      <c r="I331" s="4" t="s">
        <v>25</v>
      </c>
      <c r="J331" s="3" t="s">
        <v>25</v>
      </c>
      <c r="K331" s="3" t="s">
        <v>25</v>
      </c>
      <c r="L331" s="3" t="s">
        <v>25</v>
      </c>
      <c r="M331" s="3" t="s">
        <v>25</v>
      </c>
      <c r="N331" s="3" t="s">
        <v>25</v>
      </c>
      <c r="O331" s="3" t="s">
        <v>25</v>
      </c>
      <c r="P331" s="3" t="s">
        <v>25</v>
      </c>
    </row>
    <row r="332" spans="1:16">
      <c r="B332" s="27"/>
      <c r="C332" s="34">
        <v>57299.8</v>
      </c>
      <c r="D332" s="34">
        <v>55300</v>
      </c>
      <c r="E332" s="35">
        <f>D332/C332</f>
        <v>0.96509935462252916</v>
      </c>
      <c r="F332" s="3" t="s">
        <v>25</v>
      </c>
      <c r="G332" s="3" t="s">
        <v>25</v>
      </c>
      <c r="H332" s="4" t="s">
        <v>25</v>
      </c>
      <c r="I332" s="4" t="s">
        <v>25</v>
      </c>
      <c r="J332" s="3" t="s">
        <v>25</v>
      </c>
      <c r="K332" s="3" t="s">
        <v>25</v>
      </c>
      <c r="L332" s="3" t="s">
        <v>25</v>
      </c>
      <c r="M332" s="3" t="s">
        <v>25</v>
      </c>
      <c r="N332" s="3" t="s">
        <v>25</v>
      </c>
      <c r="O332" s="3" t="s">
        <v>25</v>
      </c>
      <c r="P332" s="3" t="s">
        <v>25</v>
      </c>
    </row>
    <row r="333" spans="1:16" ht="48" customHeight="1">
      <c r="B333" s="46" t="s">
        <v>91</v>
      </c>
      <c r="C333" s="47"/>
      <c r="D333" s="47"/>
      <c r="E333" s="47"/>
      <c r="F333" s="47"/>
      <c r="G333" s="48"/>
      <c r="H333" s="4" t="s">
        <v>25</v>
      </c>
      <c r="I333" s="4" t="s">
        <v>25</v>
      </c>
      <c r="J333" s="3" t="s">
        <v>25</v>
      </c>
      <c r="K333" s="3" t="s">
        <v>25</v>
      </c>
      <c r="L333" s="3" t="s">
        <v>25</v>
      </c>
      <c r="M333" s="3" t="s">
        <v>25</v>
      </c>
      <c r="N333" s="3" t="s">
        <v>25</v>
      </c>
      <c r="O333" s="3" t="s">
        <v>25</v>
      </c>
      <c r="P333" s="3" t="s">
        <v>25</v>
      </c>
    </row>
    <row r="334" spans="1:16">
      <c r="B334" s="28"/>
      <c r="C334" s="38">
        <v>19</v>
      </c>
      <c r="D334" s="38">
        <v>21.2</v>
      </c>
      <c r="E334" s="35">
        <v>1</v>
      </c>
      <c r="F334" s="3" t="s">
        <v>25</v>
      </c>
      <c r="G334" s="3" t="s">
        <v>25</v>
      </c>
      <c r="H334" s="4" t="s">
        <v>25</v>
      </c>
      <c r="I334" s="4" t="s">
        <v>25</v>
      </c>
      <c r="J334" s="3" t="s">
        <v>25</v>
      </c>
      <c r="K334" s="3" t="s">
        <v>25</v>
      </c>
      <c r="L334" s="3" t="s">
        <v>25</v>
      </c>
      <c r="M334" s="3" t="s">
        <v>25</v>
      </c>
      <c r="N334" s="3" t="s">
        <v>25</v>
      </c>
      <c r="O334" s="3" t="s">
        <v>25</v>
      </c>
      <c r="P334" s="3" t="s">
        <v>25</v>
      </c>
    </row>
    <row r="335" spans="1:16" ht="33.75" customHeight="1">
      <c r="B335" s="46" t="s">
        <v>107</v>
      </c>
      <c r="C335" s="47"/>
      <c r="D335" s="47"/>
      <c r="E335" s="47"/>
      <c r="F335" s="47"/>
      <c r="G335" s="48"/>
      <c r="H335" s="4" t="s">
        <v>25</v>
      </c>
      <c r="I335" s="4" t="s">
        <v>25</v>
      </c>
      <c r="J335" s="3" t="s">
        <v>25</v>
      </c>
      <c r="K335" s="3" t="s">
        <v>25</v>
      </c>
      <c r="L335" s="3" t="s">
        <v>25</v>
      </c>
      <c r="M335" s="3" t="s">
        <v>25</v>
      </c>
      <c r="N335" s="3" t="s">
        <v>25</v>
      </c>
      <c r="O335" s="3" t="s">
        <v>25</v>
      </c>
      <c r="P335" s="3" t="s">
        <v>25</v>
      </c>
    </row>
    <row r="336" spans="1:16">
      <c r="B336" s="22"/>
      <c r="C336" s="38">
        <v>11.44</v>
      </c>
      <c r="D336" s="38">
        <v>11.3</v>
      </c>
      <c r="E336" s="35">
        <v>1</v>
      </c>
      <c r="F336" s="3" t="s">
        <v>25</v>
      </c>
      <c r="G336" s="3" t="s">
        <v>25</v>
      </c>
      <c r="H336" s="4" t="s">
        <v>25</v>
      </c>
      <c r="I336" s="4" t="s">
        <v>25</v>
      </c>
      <c r="J336" s="3" t="s">
        <v>25</v>
      </c>
      <c r="K336" s="3" t="s">
        <v>25</v>
      </c>
      <c r="L336" s="3" t="s">
        <v>25</v>
      </c>
      <c r="M336" s="3" t="s">
        <v>25</v>
      </c>
      <c r="N336" s="3" t="s">
        <v>25</v>
      </c>
      <c r="O336" s="3" t="s">
        <v>25</v>
      </c>
      <c r="P336" s="3" t="s">
        <v>25</v>
      </c>
    </row>
    <row r="337" spans="2:16" ht="53.25" customHeight="1">
      <c r="B337" s="46" t="s">
        <v>109</v>
      </c>
      <c r="C337" s="47"/>
      <c r="D337" s="47"/>
      <c r="E337" s="47"/>
      <c r="F337" s="47"/>
      <c r="G337" s="48"/>
      <c r="H337" s="4" t="s">
        <v>25</v>
      </c>
      <c r="I337" s="4" t="s">
        <v>25</v>
      </c>
      <c r="J337" s="3" t="s">
        <v>25</v>
      </c>
      <c r="K337" s="3" t="s">
        <v>25</v>
      </c>
      <c r="L337" s="3" t="s">
        <v>25</v>
      </c>
      <c r="M337" s="3" t="s">
        <v>25</v>
      </c>
      <c r="N337" s="3" t="s">
        <v>25</v>
      </c>
      <c r="O337" s="3" t="s">
        <v>25</v>
      </c>
      <c r="P337" s="3" t="s">
        <v>25</v>
      </c>
    </row>
    <row r="338" spans="2:16">
      <c r="B338" s="22"/>
      <c r="C338" s="39">
        <v>96</v>
      </c>
      <c r="D338" s="39">
        <v>98</v>
      </c>
      <c r="E338" s="35">
        <v>1</v>
      </c>
      <c r="F338" s="3" t="s">
        <v>25</v>
      </c>
      <c r="G338" s="3" t="s">
        <v>25</v>
      </c>
      <c r="H338" s="4" t="s">
        <v>25</v>
      </c>
      <c r="I338" s="4" t="s">
        <v>25</v>
      </c>
      <c r="J338" s="3" t="s">
        <v>25</v>
      </c>
      <c r="K338" s="3" t="s">
        <v>25</v>
      </c>
      <c r="L338" s="3" t="s">
        <v>25</v>
      </c>
      <c r="M338" s="3" t="s">
        <v>25</v>
      </c>
      <c r="N338" s="3" t="s">
        <v>25</v>
      </c>
      <c r="O338" s="3" t="s">
        <v>25</v>
      </c>
      <c r="P338" s="3" t="s">
        <v>25</v>
      </c>
    </row>
    <row r="339" spans="2:16" ht="31.5" customHeight="1">
      <c r="B339" s="60" t="s">
        <v>110</v>
      </c>
      <c r="C339" s="61"/>
      <c r="D339" s="61"/>
      <c r="E339" s="61"/>
      <c r="F339" s="61"/>
      <c r="G339" s="62"/>
      <c r="H339" s="4" t="s">
        <v>25</v>
      </c>
      <c r="I339" s="4" t="s">
        <v>25</v>
      </c>
      <c r="J339" s="3" t="s">
        <v>25</v>
      </c>
      <c r="K339" s="3" t="s">
        <v>25</v>
      </c>
      <c r="L339" s="3" t="s">
        <v>25</v>
      </c>
      <c r="M339" s="3" t="s">
        <v>25</v>
      </c>
      <c r="N339" s="3" t="s">
        <v>25</v>
      </c>
      <c r="O339" s="3" t="s">
        <v>25</v>
      </c>
      <c r="P339" s="3" t="s">
        <v>25</v>
      </c>
    </row>
    <row r="340" spans="2:16">
      <c r="B340" s="29"/>
      <c r="C340" s="38">
        <v>19537.7</v>
      </c>
      <c r="D340" s="38">
        <v>32505.200000000001</v>
      </c>
      <c r="E340" s="35">
        <v>1</v>
      </c>
      <c r="F340" s="3" t="s">
        <v>25</v>
      </c>
      <c r="G340" s="3" t="s">
        <v>25</v>
      </c>
      <c r="H340" s="4" t="s">
        <v>25</v>
      </c>
      <c r="I340" s="4" t="s">
        <v>25</v>
      </c>
      <c r="J340" s="3" t="s">
        <v>25</v>
      </c>
      <c r="K340" s="3" t="s">
        <v>25</v>
      </c>
      <c r="L340" s="3" t="s">
        <v>25</v>
      </c>
      <c r="M340" s="3" t="s">
        <v>25</v>
      </c>
      <c r="N340" s="3" t="s">
        <v>25</v>
      </c>
      <c r="O340" s="3" t="s">
        <v>25</v>
      </c>
      <c r="P340" s="3" t="s">
        <v>25</v>
      </c>
    </row>
    <row r="341" spans="2:16" ht="24">
      <c r="B341" s="1" t="s">
        <v>100</v>
      </c>
      <c r="C341" s="4" t="s">
        <v>25</v>
      </c>
      <c r="D341" s="4" t="s">
        <v>25</v>
      </c>
      <c r="E341" s="3" t="s">
        <v>25</v>
      </c>
      <c r="F341" s="3" t="s">
        <v>25</v>
      </c>
      <c r="G341" s="26">
        <f>(E332+E334+E336+E338+E340)/5</f>
        <v>0.99301987092450583</v>
      </c>
      <c r="H341" s="4" t="s">
        <v>25</v>
      </c>
      <c r="I341" s="4" t="s">
        <v>25</v>
      </c>
      <c r="J341" s="3" t="s">
        <v>25</v>
      </c>
      <c r="K341" s="3" t="s">
        <v>25</v>
      </c>
      <c r="L341" s="3" t="s">
        <v>25</v>
      </c>
      <c r="M341" s="3" t="s">
        <v>25</v>
      </c>
      <c r="N341" s="3" t="s">
        <v>25</v>
      </c>
      <c r="O341" s="3" t="s">
        <v>25</v>
      </c>
      <c r="P341" s="3" t="s">
        <v>25</v>
      </c>
    </row>
    <row r="342" spans="2:16" ht="36">
      <c r="B342" s="1" t="s">
        <v>101</v>
      </c>
      <c r="C342" s="4" t="s">
        <v>25</v>
      </c>
      <c r="D342" s="4" t="s">
        <v>25</v>
      </c>
      <c r="E342" s="3"/>
      <c r="F342" s="3" t="s">
        <v>25</v>
      </c>
      <c r="G342" s="26">
        <f>(G77+G269+G289+G300+G326)/5</f>
        <v>0.90839927606425941</v>
      </c>
      <c r="H342" s="4" t="s">
        <v>25</v>
      </c>
      <c r="I342" s="4" t="s">
        <v>25</v>
      </c>
      <c r="J342" s="3" t="s">
        <v>25</v>
      </c>
      <c r="K342" s="3" t="s">
        <v>25</v>
      </c>
      <c r="L342" s="3" t="s">
        <v>25</v>
      </c>
      <c r="M342" s="3" t="s">
        <v>25</v>
      </c>
      <c r="N342" s="3" t="s">
        <v>25</v>
      </c>
      <c r="O342" s="3" t="s">
        <v>25</v>
      </c>
      <c r="P342" s="3" t="s">
        <v>25</v>
      </c>
    </row>
    <row r="343" spans="2:16" ht="36">
      <c r="B343" s="1" t="s">
        <v>102</v>
      </c>
      <c r="C343" s="4" t="s">
        <v>25</v>
      </c>
      <c r="D343" s="4" t="s">
        <v>25</v>
      </c>
      <c r="E343" s="3" t="s">
        <v>25</v>
      </c>
      <c r="F343" s="3" t="s">
        <v>25</v>
      </c>
      <c r="G343" s="3" t="s">
        <v>25</v>
      </c>
      <c r="H343" s="4" t="s">
        <v>25</v>
      </c>
      <c r="I343" s="4" t="s">
        <v>25</v>
      </c>
      <c r="J343" s="3" t="s">
        <v>25</v>
      </c>
      <c r="K343" s="26">
        <v>0.93</v>
      </c>
      <c r="L343" s="26">
        <v>0.92</v>
      </c>
      <c r="M343" s="26">
        <v>1</v>
      </c>
      <c r="N343" s="26">
        <v>0.3</v>
      </c>
      <c r="O343" s="3" t="s">
        <v>25</v>
      </c>
      <c r="P343" s="26">
        <f>(K343+L343+M343+N343)/4</f>
        <v>0.78749999999999998</v>
      </c>
    </row>
    <row r="344" spans="2:16" ht="30.75" customHeight="1">
      <c r="B344" s="1" t="s">
        <v>103</v>
      </c>
      <c r="C344" s="4" t="s">
        <v>25</v>
      </c>
      <c r="D344" s="4" t="s">
        <v>25</v>
      </c>
      <c r="E344" s="3" t="s">
        <v>25</v>
      </c>
      <c r="F344" s="3" t="s">
        <v>25</v>
      </c>
      <c r="G344" s="3" t="s">
        <v>25</v>
      </c>
      <c r="H344" s="4" t="s">
        <v>25</v>
      </c>
      <c r="I344" s="4" t="s">
        <v>25</v>
      </c>
      <c r="J344" s="26">
        <f>(J328+J302+J291+J271+J79)/5</f>
        <v>0.81666666666666665</v>
      </c>
      <c r="K344" s="3" t="s">
        <v>25</v>
      </c>
      <c r="L344" s="3" t="s">
        <v>25</v>
      </c>
      <c r="M344" s="3" t="s">
        <v>25</v>
      </c>
      <c r="N344" s="3" t="s">
        <v>25</v>
      </c>
      <c r="O344" s="3" t="s">
        <v>25</v>
      </c>
      <c r="P344" s="3" t="s">
        <v>25</v>
      </c>
    </row>
    <row r="345" spans="2:16" ht="48">
      <c r="B345" s="1" t="s">
        <v>104</v>
      </c>
      <c r="C345" s="63">
        <f>0.3*G341+0.3*G342+0.2*P343+0.2*J344</f>
        <v>0.89125907742996291</v>
      </c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5" t="s">
        <v>127</v>
      </c>
      <c r="O345" s="66"/>
      <c r="P345" s="67"/>
    </row>
  </sheetData>
  <mergeCells count="174">
    <mergeCell ref="A43:P43"/>
    <mergeCell ref="B48:G48"/>
    <mergeCell ref="B44:G44"/>
    <mergeCell ref="B63:G63"/>
    <mergeCell ref="A176:P176"/>
    <mergeCell ref="B172:G172"/>
    <mergeCell ref="B170:G170"/>
    <mergeCell ref="B168:G168"/>
    <mergeCell ref="B166:G166"/>
    <mergeCell ref="B164:G164"/>
    <mergeCell ref="A163:P163"/>
    <mergeCell ref="B87:G87"/>
    <mergeCell ref="B85:G85"/>
    <mergeCell ref="B116:G116"/>
    <mergeCell ref="B114:G114"/>
    <mergeCell ref="B112:G112"/>
    <mergeCell ref="C117:G117"/>
    <mergeCell ref="C123:G123"/>
    <mergeCell ref="A111:P111"/>
    <mergeCell ref="B107:G107"/>
    <mergeCell ref="B101:G101"/>
    <mergeCell ref="B103:G103"/>
    <mergeCell ref="B105:G105"/>
    <mergeCell ref="B134:G134"/>
    <mergeCell ref="B83:G83"/>
    <mergeCell ref="A82:P82"/>
    <mergeCell ref="C88:G88"/>
    <mergeCell ref="C158:G158"/>
    <mergeCell ref="C173:G173"/>
    <mergeCell ref="C150:G150"/>
    <mergeCell ref="C171:G171"/>
    <mergeCell ref="B157:G157"/>
    <mergeCell ref="B151:G151"/>
    <mergeCell ref="B153:G153"/>
    <mergeCell ref="B155:G155"/>
    <mergeCell ref="B95:G95"/>
    <mergeCell ref="B97:G97"/>
    <mergeCell ref="B99:G99"/>
    <mergeCell ref="B93:G93"/>
    <mergeCell ref="C96:G96"/>
    <mergeCell ref="B91:G91"/>
    <mergeCell ref="B89:G89"/>
    <mergeCell ref="B129:G129"/>
    <mergeCell ref="B131:G131"/>
    <mergeCell ref="B133:G133"/>
    <mergeCell ref="C135:G135"/>
    <mergeCell ref="B127:G127"/>
    <mergeCell ref="A126:P126"/>
    <mergeCell ref="B122:G122"/>
    <mergeCell ref="A121:P121"/>
    <mergeCell ref="B141:G141"/>
    <mergeCell ref="C144:G144"/>
    <mergeCell ref="B159:G159"/>
    <mergeCell ref="B139:G139"/>
    <mergeCell ref="B149:G149"/>
    <mergeCell ref="B143:G143"/>
    <mergeCell ref="B145:G145"/>
    <mergeCell ref="B147:G147"/>
    <mergeCell ref="A138:P138"/>
    <mergeCell ref="B240:G240"/>
    <mergeCell ref="A190:P190"/>
    <mergeCell ref="B191:G191"/>
    <mergeCell ref="A181:P181"/>
    <mergeCell ref="B182:G182"/>
    <mergeCell ref="B184:G184"/>
    <mergeCell ref="B186:G186"/>
    <mergeCell ref="B242:G242"/>
    <mergeCell ref="B244:G244"/>
    <mergeCell ref="A226:P226"/>
    <mergeCell ref="B227:G227"/>
    <mergeCell ref="B229:G229"/>
    <mergeCell ref="B231:G231"/>
    <mergeCell ref="B233:G233"/>
    <mergeCell ref="B177:G177"/>
    <mergeCell ref="A217:P217"/>
    <mergeCell ref="B218:G218"/>
    <mergeCell ref="B220:G220"/>
    <mergeCell ref="B222:G222"/>
    <mergeCell ref="A208:P208"/>
    <mergeCell ref="B209:G209"/>
    <mergeCell ref="B211:G211"/>
    <mergeCell ref="B213:G213"/>
    <mergeCell ref="A199:P199"/>
    <mergeCell ref="B200:G200"/>
    <mergeCell ref="B202:G202"/>
    <mergeCell ref="B204:G204"/>
    <mergeCell ref="B193:G193"/>
    <mergeCell ref="B195:G195"/>
    <mergeCell ref="B260:G260"/>
    <mergeCell ref="B262:G262"/>
    <mergeCell ref="B264:G264"/>
    <mergeCell ref="A259:P259"/>
    <mergeCell ref="B255:G255"/>
    <mergeCell ref="A38:P38"/>
    <mergeCell ref="A62:P62"/>
    <mergeCell ref="B67:G67"/>
    <mergeCell ref="A71:P71"/>
    <mergeCell ref="B39:G39"/>
    <mergeCell ref="A52:P52"/>
    <mergeCell ref="B53:G53"/>
    <mergeCell ref="C80:M80"/>
    <mergeCell ref="N80:P80"/>
    <mergeCell ref="A81:P81"/>
    <mergeCell ref="B72:G72"/>
    <mergeCell ref="A57:P57"/>
    <mergeCell ref="B58:G58"/>
    <mergeCell ref="B249:G249"/>
    <mergeCell ref="B251:G251"/>
    <mergeCell ref="B253:G253"/>
    <mergeCell ref="A248:P248"/>
    <mergeCell ref="A237:P237"/>
    <mergeCell ref="B238:G238"/>
    <mergeCell ref="A13:P13"/>
    <mergeCell ref="A8:P8"/>
    <mergeCell ref="A28:P28"/>
    <mergeCell ref="B29:G29"/>
    <mergeCell ref="A33:P33"/>
    <mergeCell ref="A7:P7"/>
    <mergeCell ref="A6:P6"/>
    <mergeCell ref="B34:G34"/>
    <mergeCell ref="B9:G9"/>
    <mergeCell ref="B14:G14"/>
    <mergeCell ref="A18:P18"/>
    <mergeCell ref="B19:G19"/>
    <mergeCell ref="A23:P23"/>
    <mergeCell ref="B24:G24"/>
    <mergeCell ref="A1:P1"/>
    <mergeCell ref="C2:G2"/>
    <mergeCell ref="H2:J2"/>
    <mergeCell ref="C3:D3"/>
    <mergeCell ref="E3:E4"/>
    <mergeCell ref="A2:A4"/>
    <mergeCell ref="B2:B4"/>
    <mergeCell ref="K2:O2"/>
    <mergeCell ref="P2:P4"/>
    <mergeCell ref="F3:F4"/>
    <mergeCell ref="G3:G4"/>
    <mergeCell ref="H3:I3"/>
    <mergeCell ref="J3:J4"/>
    <mergeCell ref="B339:G339"/>
    <mergeCell ref="C345:M345"/>
    <mergeCell ref="N345:P345"/>
    <mergeCell ref="C272:M272"/>
    <mergeCell ref="N272:P272"/>
    <mergeCell ref="B277:G277"/>
    <mergeCell ref="B275:G275"/>
    <mergeCell ref="A293:P293"/>
    <mergeCell ref="A294:P294"/>
    <mergeCell ref="B295:G295"/>
    <mergeCell ref="A281:P281"/>
    <mergeCell ref="B282:G282"/>
    <mergeCell ref="B284:G284"/>
    <mergeCell ref="C292:M292"/>
    <mergeCell ref="N292:P292"/>
    <mergeCell ref="B321:G321"/>
    <mergeCell ref="C329:M329"/>
    <mergeCell ref="N329:P329"/>
    <mergeCell ref="B311:G311"/>
    <mergeCell ref="A315:P315"/>
    <mergeCell ref="B316:G316"/>
    <mergeCell ref="A310:P310"/>
    <mergeCell ref="A274:P274"/>
    <mergeCell ref="A273:P273"/>
    <mergeCell ref="B331:G331"/>
    <mergeCell ref="B333:G333"/>
    <mergeCell ref="A320:P320"/>
    <mergeCell ref="C303:M303"/>
    <mergeCell ref="N303:P303"/>
    <mergeCell ref="B335:G335"/>
    <mergeCell ref="B337:G337"/>
    <mergeCell ref="A304:P304"/>
    <mergeCell ref="A305:P305"/>
    <mergeCell ref="B306:G306"/>
    <mergeCell ref="B330:P330"/>
  </mergeCells>
  <pageMargins left="0.78740157480314965" right="0.78740157480314965" top="1.1811023622047245" bottom="0.59055118110236227" header="0.31496062992125984" footer="0.31496062992125984"/>
  <pageSetup paperSize="9" scale="71" fitToHeight="0" orientation="landscape" r:id="rId1"/>
  <rowBreaks count="10" manualBreakCount="10">
    <brk id="17" max="15" man="1"/>
    <brk id="32" max="15" man="1"/>
    <brk id="61" max="15" man="1"/>
    <brk id="79" max="15" man="1"/>
    <brk id="111" max="15" man="1"/>
    <brk id="272" max="15" man="1"/>
    <brk id="289" max="15" man="1"/>
    <brk id="303" max="15" man="1"/>
    <brk id="319" max="15" man="1"/>
    <brk id="329" max="15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Белоножко Александр Юрьевич</dc:creator>
  <cp:lastModifiedBy>Нырова Ольга Павловна</cp:lastModifiedBy>
  <cp:lastPrinted>2022-02-02T12:19:43Z</cp:lastPrinted>
  <dcterms:created xsi:type="dcterms:W3CDTF">2020-02-25T10:18:07Z</dcterms:created>
  <dcterms:modified xsi:type="dcterms:W3CDTF">2022-04-19T08:23:15Z</dcterms:modified>
</cp:coreProperties>
</file>